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Pol'!$A$1:$W$255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/>
  <c r="I64"/>
  <c r="I63"/>
  <c r="I62"/>
  <c r="I61"/>
  <c r="I60"/>
  <c r="I59"/>
  <c r="I58"/>
  <c r="I57"/>
  <c r="I56"/>
  <c r="I55"/>
  <c r="I54"/>
  <c r="I53"/>
  <c r="I52"/>
  <c r="I51"/>
  <c r="I50"/>
  <c r="I49"/>
  <c r="G41"/>
  <c r="F41"/>
  <c r="G40"/>
  <c r="F40"/>
  <c r="G39"/>
  <c r="F39"/>
  <c r="G254" i="12"/>
  <c r="BA250"/>
  <c r="BA248"/>
  <c r="BA246"/>
  <c r="BA244"/>
  <c r="BA242"/>
  <c r="BA28"/>
  <c r="G9"/>
  <c r="M9" s="1"/>
  <c r="I9"/>
  <c r="I8" s="1"/>
  <c r="K9"/>
  <c r="O9"/>
  <c r="Q9"/>
  <c r="Q8" s="1"/>
  <c r="V9"/>
  <c r="G13"/>
  <c r="M13" s="1"/>
  <c r="I13"/>
  <c r="K13"/>
  <c r="K8" s="1"/>
  <c r="O13"/>
  <c r="Q13"/>
  <c r="V13"/>
  <c r="V8" s="1"/>
  <c r="G16"/>
  <c r="I16"/>
  <c r="K16"/>
  <c r="M16"/>
  <c r="O16"/>
  <c r="Q16"/>
  <c r="V16"/>
  <c r="G19"/>
  <c r="M19" s="1"/>
  <c r="I19"/>
  <c r="K19"/>
  <c r="O19"/>
  <c r="O8" s="1"/>
  <c r="Q19"/>
  <c r="V19"/>
  <c r="G24"/>
  <c r="M24" s="1"/>
  <c r="I24"/>
  <c r="K24"/>
  <c r="O24"/>
  <c r="Q24"/>
  <c r="V24"/>
  <c r="G27"/>
  <c r="M27" s="1"/>
  <c r="I27"/>
  <c r="K27"/>
  <c r="O27"/>
  <c r="Q27"/>
  <c r="V27"/>
  <c r="G30"/>
  <c r="I30"/>
  <c r="K30"/>
  <c r="M30"/>
  <c r="O30"/>
  <c r="Q30"/>
  <c r="V30"/>
  <c r="G32"/>
  <c r="M32" s="1"/>
  <c r="I32"/>
  <c r="K32"/>
  <c r="O32"/>
  <c r="Q32"/>
  <c r="V32"/>
  <c r="G38"/>
  <c r="M38" s="1"/>
  <c r="I38"/>
  <c r="K38"/>
  <c r="O38"/>
  <c r="Q38"/>
  <c r="V38"/>
  <c r="G39"/>
  <c r="M39" s="1"/>
  <c r="I39"/>
  <c r="K39"/>
  <c r="O39"/>
  <c r="Q39"/>
  <c r="V39"/>
  <c r="G42"/>
  <c r="I42"/>
  <c r="K42"/>
  <c r="M42"/>
  <c r="O42"/>
  <c r="Q42"/>
  <c r="V42"/>
  <c r="G44"/>
  <c r="M44" s="1"/>
  <c r="I44"/>
  <c r="K44"/>
  <c r="O44"/>
  <c r="Q44"/>
  <c r="V44"/>
  <c r="G46"/>
  <c r="M46" s="1"/>
  <c r="I46"/>
  <c r="K46"/>
  <c r="O46"/>
  <c r="Q46"/>
  <c r="V46"/>
  <c r="G47"/>
  <c r="M47" s="1"/>
  <c r="I47"/>
  <c r="K47"/>
  <c r="O47"/>
  <c r="Q47"/>
  <c r="V47"/>
  <c r="G49"/>
  <c r="M49" s="1"/>
  <c r="I49"/>
  <c r="I48" s="1"/>
  <c r="K49"/>
  <c r="O49"/>
  <c r="O48" s="1"/>
  <c r="Q49"/>
  <c r="Q48" s="1"/>
  <c r="V49"/>
  <c r="G50"/>
  <c r="M50" s="1"/>
  <c r="I50"/>
  <c r="K50"/>
  <c r="K48" s="1"/>
  <c r="O50"/>
  <c r="Q50"/>
  <c r="V50"/>
  <c r="V48" s="1"/>
  <c r="G51"/>
  <c r="I51"/>
  <c r="K51"/>
  <c r="M51"/>
  <c r="O51"/>
  <c r="Q51"/>
  <c r="V51"/>
  <c r="G52"/>
  <c r="I52"/>
  <c r="K52"/>
  <c r="M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I55"/>
  <c r="K55"/>
  <c r="M55"/>
  <c r="O55"/>
  <c r="Q55"/>
  <c r="V55"/>
  <c r="G56"/>
  <c r="I56"/>
  <c r="K56"/>
  <c r="M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I59"/>
  <c r="K59"/>
  <c r="M59"/>
  <c r="O59"/>
  <c r="Q59"/>
  <c r="V59"/>
  <c r="G61"/>
  <c r="I61"/>
  <c r="K61"/>
  <c r="M61"/>
  <c r="O61"/>
  <c r="Q61"/>
  <c r="V61"/>
  <c r="G63"/>
  <c r="M63" s="1"/>
  <c r="I63"/>
  <c r="I62" s="1"/>
  <c r="K63"/>
  <c r="K62" s="1"/>
  <c r="O63"/>
  <c r="Q63"/>
  <c r="Q62" s="1"/>
  <c r="V63"/>
  <c r="V62" s="1"/>
  <c r="G66"/>
  <c r="I66"/>
  <c r="K66"/>
  <c r="M66"/>
  <c r="O66"/>
  <c r="Q66"/>
  <c r="V66"/>
  <c r="G69"/>
  <c r="I69"/>
  <c r="K69"/>
  <c r="M69"/>
  <c r="O69"/>
  <c r="Q69"/>
  <c r="V69"/>
  <c r="G72"/>
  <c r="M72" s="1"/>
  <c r="I72"/>
  <c r="K72"/>
  <c r="O72"/>
  <c r="O62" s="1"/>
  <c r="Q72"/>
  <c r="V72"/>
  <c r="G76"/>
  <c r="M76" s="1"/>
  <c r="I76"/>
  <c r="K76"/>
  <c r="O76"/>
  <c r="Q76"/>
  <c r="V76"/>
  <c r="G78"/>
  <c r="I78"/>
  <c r="K78"/>
  <c r="M78"/>
  <c r="O78"/>
  <c r="Q78"/>
  <c r="V78"/>
  <c r="G81"/>
  <c r="I81"/>
  <c r="K81"/>
  <c r="M81"/>
  <c r="O81"/>
  <c r="Q81"/>
  <c r="V81"/>
  <c r="G84"/>
  <c r="M84" s="1"/>
  <c r="I84"/>
  <c r="K84"/>
  <c r="O84"/>
  <c r="Q84"/>
  <c r="V84"/>
  <c r="G87"/>
  <c r="M87" s="1"/>
  <c r="I87"/>
  <c r="K87"/>
  <c r="O87"/>
  <c r="Q87"/>
  <c r="V87"/>
  <c r="G89"/>
  <c r="I89"/>
  <c r="K89"/>
  <c r="M89"/>
  <c r="O89"/>
  <c r="Q89"/>
  <c r="V89"/>
  <c r="G93"/>
  <c r="I93"/>
  <c r="K93"/>
  <c r="M93"/>
  <c r="O93"/>
  <c r="Q93"/>
  <c r="V93"/>
  <c r="G95"/>
  <c r="M95" s="1"/>
  <c r="I95"/>
  <c r="K95"/>
  <c r="O95"/>
  <c r="Q95"/>
  <c r="V95"/>
  <c r="G97"/>
  <c r="M97" s="1"/>
  <c r="I97"/>
  <c r="K97"/>
  <c r="O97"/>
  <c r="Q97"/>
  <c r="V97"/>
  <c r="G98"/>
  <c r="I98"/>
  <c r="K98"/>
  <c r="M98"/>
  <c r="O98"/>
  <c r="Q98"/>
  <c r="V98"/>
  <c r="G100"/>
  <c r="I100"/>
  <c r="K100"/>
  <c r="M100"/>
  <c r="O100"/>
  <c r="Q100"/>
  <c r="V100"/>
  <c r="G101"/>
  <c r="M101" s="1"/>
  <c r="I101"/>
  <c r="K101"/>
  <c r="O101"/>
  <c r="Q101"/>
  <c r="V101"/>
  <c r="G102"/>
  <c r="M102" s="1"/>
  <c r="I102"/>
  <c r="K102"/>
  <c r="O102"/>
  <c r="Q102"/>
  <c r="V102"/>
  <c r="G104"/>
  <c r="I104"/>
  <c r="K104"/>
  <c r="M104"/>
  <c r="O104"/>
  <c r="Q104"/>
  <c r="V104"/>
  <c r="G106"/>
  <c r="I106"/>
  <c r="K106"/>
  <c r="M106"/>
  <c r="O106"/>
  <c r="Q106"/>
  <c r="V106"/>
  <c r="G108"/>
  <c r="M108" s="1"/>
  <c r="I108"/>
  <c r="K108"/>
  <c r="O108"/>
  <c r="Q108"/>
  <c r="V108"/>
  <c r="G109"/>
  <c r="M109" s="1"/>
  <c r="I109"/>
  <c r="K109"/>
  <c r="O109"/>
  <c r="Q109"/>
  <c r="V109"/>
  <c r="G110"/>
  <c r="I110"/>
  <c r="K110"/>
  <c r="M110"/>
  <c r="O110"/>
  <c r="Q110"/>
  <c r="V110"/>
  <c r="G111"/>
  <c r="I111"/>
  <c r="K111"/>
  <c r="M111"/>
  <c r="O111"/>
  <c r="Q111"/>
  <c r="V111"/>
  <c r="G112"/>
  <c r="M112" s="1"/>
  <c r="I112"/>
  <c r="K112"/>
  <c r="O112"/>
  <c r="Q112"/>
  <c r="V112"/>
  <c r="G113"/>
  <c r="M113" s="1"/>
  <c r="I113"/>
  <c r="K113"/>
  <c r="O113"/>
  <c r="Q113"/>
  <c r="V113"/>
  <c r="G114"/>
  <c r="I114"/>
  <c r="K114"/>
  <c r="M114"/>
  <c r="O114"/>
  <c r="Q114"/>
  <c r="V114"/>
  <c r="G115"/>
  <c r="I115"/>
  <c r="K115"/>
  <c r="M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K118"/>
  <c r="O118"/>
  <c r="V118"/>
  <c r="G119"/>
  <c r="I119"/>
  <c r="I118" s="1"/>
  <c r="K119"/>
  <c r="M119"/>
  <c r="M118" s="1"/>
  <c r="O119"/>
  <c r="Q119"/>
  <c r="Q118" s="1"/>
  <c r="V119"/>
  <c r="G122"/>
  <c r="I122"/>
  <c r="I121" s="1"/>
  <c r="K122"/>
  <c r="M122"/>
  <c r="O122"/>
  <c r="Q122"/>
  <c r="Q121" s="1"/>
  <c r="V122"/>
  <c r="G124"/>
  <c r="M124" s="1"/>
  <c r="I124"/>
  <c r="K124"/>
  <c r="K121" s="1"/>
  <c r="O124"/>
  <c r="Q124"/>
  <c r="V124"/>
  <c r="V121" s="1"/>
  <c r="G127"/>
  <c r="I127"/>
  <c r="K127"/>
  <c r="M127"/>
  <c r="O127"/>
  <c r="Q127"/>
  <c r="V127"/>
  <c r="G129"/>
  <c r="M129" s="1"/>
  <c r="I129"/>
  <c r="K129"/>
  <c r="O129"/>
  <c r="O121" s="1"/>
  <c r="Q129"/>
  <c r="V129"/>
  <c r="G132"/>
  <c r="I132"/>
  <c r="K132"/>
  <c r="M132"/>
  <c r="O132"/>
  <c r="Q132"/>
  <c r="V132"/>
  <c r="G134"/>
  <c r="K134"/>
  <c r="O134"/>
  <c r="V134"/>
  <c r="G135"/>
  <c r="I135"/>
  <c r="I134" s="1"/>
  <c r="K135"/>
  <c r="M135"/>
  <c r="M134" s="1"/>
  <c r="O135"/>
  <c r="Q135"/>
  <c r="Q134" s="1"/>
  <c r="V135"/>
  <c r="G136"/>
  <c r="O136"/>
  <c r="G137"/>
  <c r="I137"/>
  <c r="I136" s="1"/>
  <c r="K137"/>
  <c r="M137"/>
  <c r="O137"/>
  <c r="Q137"/>
  <c r="Q136" s="1"/>
  <c r="V137"/>
  <c r="G139"/>
  <c r="M139" s="1"/>
  <c r="I139"/>
  <c r="K139"/>
  <c r="K136" s="1"/>
  <c r="O139"/>
  <c r="Q139"/>
  <c r="V139"/>
  <c r="V136" s="1"/>
  <c r="G142"/>
  <c r="M142" s="1"/>
  <c r="I142"/>
  <c r="K142"/>
  <c r="K141" s="1"/>
  <c r="O142"/>
  <c r="O141" s="1"/>
  <c r="Q142"/>
  <c r="V142"/>
  <c r="V141" s="1"/>
  <c r="G143"/>
  <c r="I143"/>
  <c r="I141" s="1"/>
  <c r="K143"/>
  <c r="M143"/>
  <c r="O143"/>
  <c r="Q143"/>
  <c r="Q141" s="1"/>
  <c r="V143"/>
  <c r="G144"/>
  <c r="M144" s="1"/>
  <c r="I144"/>
  <c r="K144"/>
  <c r="O144"/>
  <c r="Q144"/>
  <c r="V144"/>
  <c r="G145"/>
  <c r="I145"/>
  <c r="K145"/>
  <c r="M145"/>
  <c r="O145"/>
  <c r="Q145"/>
  <c r="V145"/>
  <c r="G146"/>
  <c r="M146" s="1"/>
  <c r="I146"/>
  <c r="K146"/>
  <c r="O146"/>
  <c r="Q146"/>
  <c r="V146"/>
  <c r="G147"/>
  <c r="I147"/>
  <c r="K147"/>
  <c r="M147"/>
  <c r="O147"/>
  <c r="Q147"/>
  <c r="V147"/>
  <c r="G148"/>
  <c r="M148" s="1"/>
  <c r="I148"/>
  <c r="K148"/>
  <c r="O148"/>
  <c r="Q148"/>
  <c r="V148"/>
  <c r="G149"/>
  <c r="I149"/>
  <c r="K149"/>
  <c r="M149"/>
  <c r="O149"/>
  <c r="Q149"/>
  <c r="V149"/>
  <c r="G150"/>
  <c r="M150" s="1"/>
  <c r="I150"/>
  <c r="K150"/>
  <c r="O150"/>
  <c r="Q150"/>
  <c r="V150"/>
  <c r="G151"/>
  <c r="I151"/>
  <c r="K151"/>
  <c r="M151"/>
  <c r="O151"/>
  <c r="Q151"/>
  <c r="V151"/>
  <c r="G154"/>
  <c r="I154"/>
  <c r="I153" s="1"/>
  <c r="K154"/>
  <c r="M154"/>
  <c r="O154"/>
  <c r="Q154"/>
  <c r="Q153" s="1"/>
  <c r="V154"/>
  <c r="G155"/>
  <c r="G153" s="1"/>
  <c r="I155"/>
  <c r="K155"/>
  <c r="O155"/>
  <c r="O153" s="1"/>
  <c r="Q155"/>
  <c r="V155"/>
  <c r="G156"/>
  <c r="I156"/>
  <c r="K156"/>
  <c r="M156"/>
  <c r="O156"/>
  <c r="Q156"/>
  <c r="V156"/>
  <c r="G157"/>
  <c r="M157" s="1"/>
  <c r="I157"/>
  <c r="K157"/>
  <c r="K153" s="1"/>
  <c r="O157"/>
  <c r="Q157"/>
  <c r="V157"/>
  <c r="V153" s="1"/>
  <c r="G158"/>
  <c r="I158"/>
  <c r="K158"/>
  <c r="M158"/>
  <c r="O158"/>
  <c r="Q158"/>
  <c r="V158"/>
  <c r="G159"/>
  <c r="M159" s="1"/>
  <c r="I159"/>
  <c r="K159"/>
  <c r="O159"/>
  <c r="Q159"/>
  <c r="V159"/>
  <c r="G160"/>
  <c r="I160"/>
  <c r="K160"/>
  <c r="M160"/>
  <c r="O160"/>
  <c r="Q160"/>
  <c r="V160"/>
  <c r="G163"/>
  <c r="I163"/>
  <c r="I162" s="1"/>
  <c r="K163"/>
  <c r="M163"/>
  <c r="O163"/>
  <c r="Q163"/>
  <c r="Q162" s="1"/>
  <c r="V163"/>
  <c r="G165"/>
  <c r="G162" s="1"/>
  <c r="I165"/>
  <c r="K165"/>
  <c r="O165"/>
  <c r="O162" s="1"/>
  <c r="Q165"/>
  <c r="V165"/>
  <c r="G167"/>
  <c r="I167"/>
  <c r="K167"/>
  <c r="M167"/>
  <c r="O167"/>
  <c r="Q167"/>
  <c r="V167"/>
  <c r="G169"/>
  <c r="M169" s="1"/>
  <c r="I169"/>
  <c r="K169"/>
  <c r="K162" s="1"/>
  <c r="O169"/>
  <c r="Q169"/>
  <c r="V169"/>
  <c r="V162" s="1"/>
  <c r="G171"/>
  <c r="I171"/>
  <c r="K171"/>
  <c r="M171"/>
  <c r="O171"/>
  <c r="Q171"/>
  <c r="V171"/>
  <c r="G174"/>
  <c r="M174" s="1"/>
  <c r="I174"/>
  <c r="K174"/>
  <c r="O174"/>
  <c r="Q174"/>
  <c r="V174"/>
  <c r="G176"/>
  <c r="I176"/>
  <c r="K176"/>
  <c r="M176"/>
  <c r="O176"/>
  <c r="Q176"/>
  <c r="V176"/>
  <c r="G181"/>
  <c r="M181" s="1"/>
  <c r="I181"/>
  <c r="K181"/>
  <c r="O181"/>
  <c r="Q181"/>
  <c r="V181"/>
  <c r="G184"/>
  <c r="M184" s="1"/>
  <c r="I184"/>
  <c r="K184"/>
  <c r="K183" s="1"/>
  <c r="O184"/>
  <c r="O183" s="1"/>
  <c r="Q184"/>
  <c r="V184"/>
  <c r="V183" s="1"/>
  <c r="G185"/>
  <c r="I185"/>
  <c r="I183" s="1"/>
  <c r="K185"/>
  <c r="M185"/>
  <c r="O185"/>
  <c r="Q185"/>
  <c r="Q183" s="1"/>
  <c r="V185"/>
  <c r="G187"/>
  <c r="M187" s="1"/>
  <c r="I187"/>
  <c r="K187"/>
  <c r="O187"/>
  <c r="Q187"/>
  <c r="V187"/>
  <c r="G189"/>
  <c r="I189"/>
  <c r="K189"/>
  <c r="M189"/>
  <c r="O189"/>
  <c r="Q189"/>
  <c r="V189"/>
  <c r="G191"/>
  <c r="M191" s="1"/>
  <c r="I191"/>
  <c r="K191"/>
  <c r="O191"/>
  <c r="Q191"/>
  <c r="V191"/>
  <c r="G194"/>
  <c r="M194" s="1"/>
  <c r="I194"/>
  <c r="K194"/>
  <c r="K193" s="1"/>
  <c r="O194"/>
  <c r="Q194"/>
  <c r="V194"/>
  <c r="V193" s="1"/>
  <c r="G197"/>
  <c r="I197"/>
  <c r="K197"/>
  <c r="M197"/>
  <c r="O197"/>
  <c r="Q197"/>
  <c r="V197"/>
  <c r="G198"/>
  <c r="G193" s="1"/>
  <c r="I198"/>
  <c r="K198"/>
  <c r="O198"/>
  <c r="O193" s="1"/>
  <c r="Q198"/>
  <c r="V198"/>
  <c r="G199"/>
  <c r="M199" s="1"/>
  <c r="I199"/>
  <c r="I193" s="1"/>
  <c r="K199"/>
  <c r="O199"/>
  <c r="Q199"/>
  <c r="Q193" s="1"/>
  <c r="V199"/>
  <c r="G202"/>
  <c r="I202"/>
  <c r="K202"/>
  <c r="M202"/>
  <c r="O202"/>
  <c r="Q202"/>
  <c r="V202"/>
  <c r="G204"/>
  <c r="G201" s="1"/>
  <c r="I204"/>
  <c r="K204"/>
  <c r="O204"/>
  <c r="O201" s="1"/>
  <c r="Q204"/>
  <c r="V204"/>
  <c r="G206"/>
  <c r="M206" s="1"/>
  <c r="I206"/>
  <c r="I201" s="1"/>
  <c r="K206"/>
  <c r="O206"/>
  <c r="Q206"/>
  <c r="Q201" s="1"/>
  <c r="V206"/>
  <c r="G208"/>
  <c r="M208" s="1"/>
  <c r="I208"/>
  <c r="K208"/>
  <c r="K201" s="1"/>
  <c r="O208"/>
  <c r="Q208"/>
  <c r="V208"/>
  <c r="V201" s="1"/>
  <c r="G210"/>
  <c r="I210"/>
  <c r="K210"/>
  <c r="M210"/>
  <c r="O210"/>
  <c r="Q210"/>
  <c r="V210"/>
  <c r="G212"/>
  <c r="M212" s="1"/>
  <c r="I212"/>
  <c r="K212"/>
  <c r="O212"/>
  <c r="Q212"/>
  <c r="V212"/>
  <c r="G216"/>
  <c r="M216" s="1"/>
  <c r="I216"/>
  <c r="K216"/>
  <c r="O216"/>
  <c r="Q216"/>
  <c r="V216"/>
  <c r="G220"/>
  <c r="M220" s="1"/>
  <c r="I220"/>
  <c r="K220"/>
  <c r="O220"/>
  <c r="Q220"/>
  <c r="V220"/>
  <c r="K221"/>
  <c r="V221"/>
  <c r="G222"/>
  <c r="M222" s="1"/>
  <c r="M221" s="1"/>
  <c r="I222"/>
  <c r="K222"/>
  <c r="O222"/>
  <c r="O221" s="1"/>
  <c r="Q222"/>
  <c r="V222"/>
  <c r="G223"/>
  <c r="M223" s="1"/>
  <c r="I223"/>
  <c r="I221" s="1"/>
  <c r="K223"/>
  <c r="O223"/>
  <c r="Q223"/>
  <c r="Q221" s="1"/>
  <c r="V223"/>
  <c r="G225"/>
  <c r="I225"/>
  <c r="I224" s="1"/>
  <c r="K225"/>
  <c r="M225"/>
  <c r="O225"/>
  <c r="Q225"/>
  <c r="Q224" s="1"/>
  <c r="V225"/>
  <c r="G230"/>
  <c r="G224" s="1"/>
  <c r="I230"/>
  <c r="K230"/>
  <c r="O230"/>
  <c r="O224" s="1"/>
  <c r="Q230"/>
  <c r="V230"/>
  <c r="G232"/>
  <c r="I232"/>
  <c r="K232"/>
  <c r="M232"/>
  <c r="O232"/>
  <c r="Q232"/>
  <c r="V232"/>
  <c r="G234"/>
  <c r="M234" s="1"/>
  <c r="I234"/>
  <c r="K234"/>
  <c r="K224" s="1"/>
  <c r="O234"/>
  <c r="Q234"/>
  <c r="V234"/>
  <c r="V224" s="1"/>
  <c r="G237"/>
  <c r="M237" s="1"/>
  <c r="I237"/>
  <c r="K237"/>
  <c r="K236" s="1"/>
  <c r="O237"/>
  <c r="O236" s="1"/>
  <c r="Q237"/>
  <c r="V237"/>
  <c r="V236" s="1"/>
  <c r="G238"/>
  <c r="I238"/>
  <c r="I236" s="1"/>
  <c r="K238"/>
  <c r="M238"/>
  <c r="O238"/>
  <c r="Q238"/>
  <c r="Q236" s="1"/>
  <c r="V238"/>
  <c r="G239"/>
  <c r="M239" s="1"/>
  <c r="I239"/>
  <c r="K239"/>
  <c r="O239"/>
  <c r="Q239"/>
  <c r="V239"/>
  <c r="G241"/>
  <c r="M241" s="1"/>
  <c r="I241"/>
  <c r="K241"/>
  <c r="K240" s="1"/>
  <c r="O241"/>
  <c r="O240" s="1"/>
  <c r="Q241"/>
  <c r="V241"/>
  <c r="V240" s="1"/>
  <c r="G243"/>
  <c r="I243"/>
  <c r="I240" s="1"/>
  <c r="K243"/>
  <c r="M243"/>
  <c r="O243"/>
  <c r="Q243"/>
  <c r="Q240" s="1"/>
  <c r="V243"/>
  <c r="G245"/>
  <c r="M245" s="1"/>
  <c r="I245"/>
  <c r="K245"/>
  <c r="O245"/>
  <c r="Q245"/>
  <c r="V245"/>
  <c r="G247"/>
  <c r="I247"/>
  <c r="K247"/>
  <c r="M247"/>
  <c r="O247"/>
  <c r="Q247"/>
  <c r="V247"/>
  <c r="G249"/>
  <c r="M249" s="1"/>
  <c r="I249"/>
  <c r="K249"/>
  <c r="O249"/>
  <c r="Q249"/>
  <c r="V249"/>
  <c r="G251"/>
  <c r="M251" s="1"/>
  <c r="I251"/>
  <c r="K251"/>
  <c r="O251"/>
  <c r="Q251"/>
  <c r="V251"/>
  <c r="AE254"/>
  <c r="AF254"/>
  <c r="I20" i="1"/>
  <c r="I19"/>
  <c r="I18"/>
  <c r="I17"/>
  <c r="I16"/>
  <c r="G27"/>
  <c r="F42"/>
  <c r="G23" s="1"/>
  <c r="G42"/>
  <c r="G25" s="1"/>
  <c r="G26" s="1"/>
  <c r="H41"/>
  <c r="I41" s="1"/>
  <c r="H40"/>
  <c r="I40" s="1"/>
  <c r="H39"/>
  <c r="I39" s="1"/>
  <c r="I42" s="1"/>
  <c r="I66" l="1"/>
  <c r="J65" s="1"/>
  <c r="J56"/>
  <c r="J50"/>
  <c r="G28"/>
  <c r="G24"/>
  <c r="G29" s="1"/>
  <c r="M236" i="12"/>
  <c r="M136"/>
  <c r="M62"/>
  <c r="M240"/>
  <c r="M8"/>
  <c r="M153"/>
  <c r="M141"/>
  <c r="M121"/>
  <c r="M48"/>
  <c r="M224"/>
  <c r="M183"/>
  <c r="G240"/>
  <c r="G236"/>
  <c r="G221"/>
  <c r="G183"/>
  <c r="G141"/>
  <c r="G48"/>
  <c r="G121"/>
  <c r="G62"/>
  <c r="G8"/>
  <c r="M230"/>
  <c r="M204"/>
  <c r="M201" s="1"/>
  <c r="M198"/>
  <c r="M193" s="1"/>
  <c r="M165"/>
  <c r="M162" s="1"/>
  <c r="M155"/>
  <c r="J62" i="1"/>
  <c r="J49"/>
  <c r="J53"/>
  <c r="J59"/>
  <c r="J40"/>
  <c r="J41"/>
  <c r="J39"/>
  <c r="J42" s="1"/>
  <c r="H42"/>
  <c r="I21"/>
  <c r="J28"/>
  <c r="J26"/>
  <c r="G38"/>
  <c r="F38"/>
  <c r="J23"/>
  <c r="J24"/>
  <c r="J25"/>
  <c r="J27"/>
  <c r="E24"/>
  <c r="E26"/>
  <c r="J57" l="1"/>
  <c r="J60"/>
  <c r="J52"/>
  <c r="J61"/>
  <c r="J51"/>
  <c r="J58"/>
  <c r="J63"/>
  <c r="J55"/>
  <c r="J64"/>
  <c r="J54"/>
  <c r="J66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<sst xmlns="http://schemas.openxmlformats.org/spreadsheetml/2006/main" count="1235" uniqueCount="477">
  <si>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</si>
  <si>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</si>
  <si>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</si>
  <si>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</si>
  <si>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</si>
  <si>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</si>
  <si>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</si>
  <si>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</si>
  <si>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</si>
  <si>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</si>
  <si>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</si>
  <si>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</si>
  <si>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</si>
  <si>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</si>
  <si>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</si>
  <si>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</si>
  <si>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</si>
  <si>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</si>
  <si>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</si>
  <si>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</si>
  <si>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</si>
  <si>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</si>
  <si>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</si>
  <si>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</si>
  <si>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</si>
  <si>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</si>
  <si>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</si>
  <si>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</si>
  <si>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</si>
  <si>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</si>
  <si>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</si>
  <si>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</si>
  <si>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</si>
  <si>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</si>
  <si>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</si>
  <si>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</si>
  <si>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</si>
  <si>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</si>
  <si>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</si>
  <si>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</si>
  <si>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</si>
  <si>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</si>
  <si>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Modernizace sauny v MŠ</t>
  </si>
  <si>
    <t>Objekt:</t>
  </si>
  <si>
    <t>Rozpočet:</t>
  </si>
  <si>
    <t>.</t>
  </si>
  <si>
    <t>W476</t>
  </si>
  <si>
    <t>Modernizace sauny MŠ Srbská Ostrava-Výškovice</t>
  </si>
  <si>
    <t>Stavba</t>
  </si>
  <si>
    <t>Celkem za stavbu</t>
  </si>
  <si>
    <t>CZK</t>
  </si>
  <si>
    <t>Rekapitulace dílů</t>
  </si>
  <si>
    <t>Typ dílu</t>
  </si>
  <si>
    <t>6</t>
  </si>
  <si>
    <t>Úpravy povrchu, podlahy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</si>
  <si>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</si>
  <si>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</si>
  <si>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</si>
  <si>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</si>
  <si>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</si>
  <si>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</si>
  <si>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</si>
  <si>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</si>
  <si>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</si>
  <si>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</si>
  <si>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761</t>
  </si>
  <si>
    <t>Konstrukce sklobetonové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</si>
  <si>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</si>
  <si>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</si>
  <si>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</si>
  <si>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</si>
  <si>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</si>
  <si>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</si>
  <si>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</si>
  <si>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</si>
  <si>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</si>
  <si>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</si>
  <si>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</si>
  <si>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</si>
  <si>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</si>
  <si>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</si>
  <si>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</si>
  <si>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</si>
  <si>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</si>
  <si>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</si>
  <si>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</si>
  <si>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</si>
  <si>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</si>
  <si>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</si>
  <si>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</si>
  <si>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</si>
  <si>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</si>
  <si>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</si>
  <si>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</si>
  <si>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</si>
  <si>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</si>
  <si>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</si>
  <si>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</si>
  <si>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</si>
  <si>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</si>
  <si>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</si>
  <si>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</si>
  <si>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</si>
  <si>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</si>
  <si>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</si>
  <si>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</si>
  <si>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</si>
  <si>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</si>
  <si>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</si>
  <si>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</si>
  <si>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</si>
  <si>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</si>
  <si>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</si>
  <si>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</si>
  <si>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319201311R00</t>
  </si>
  <si>
    <t>Vyrovnání nerovného povrchu jakoukoliv maltou_x000D_
 do 30 mm</t>
  </si>
  <si>
    <t>m2</t>
  </si>
  <si>
    <t>801-4</t>
  </si>
  <si>
    <t>RTS 17/ I</t>
  </si>
  <si>
    <t>POL1_</t>
  </si>
  <si>
    <t>vnitřního i vnějšího zdiva, bez odsekání vadných cihel, bez pomocného lešení,</t>
  </si>
  <si>
    <t>SPI</t>
  </si>
  <si>
    <t>(1,525+3,4)*2*1,2-(0,6+0,8+0,8)*1,2</t>
  </si>
  <si>
    <t>VV</t>
  </si>
  <si>
    <t xml:space="preserve">po olejovém nátěru : </t>
  </si>
  <si>
    <t>601016141R00</t>
  </si>
  <si>
    <t xml:space="preserve">Omítky stropů a podhledů z hotových směsí vrstva štuková, vápenocementová,  , tloušťka vrstvy 3 mm,  </t>
  </si>
  <si>
    <t>801-1</t>
  </si>
  <si>
    <t>po jednotlivých vrstvách</t>
  </si>
  <si>
    <t>4,31+2,22+5,15+1,7+13,5+7,2+8,55+1,54</t>
  </si>
  <si>
    <t>601016191R00</t>
  </si>
  <si>
    <t>Omítky stropů a podhledů z hotových směsí Doplňkové práce pro omítky stropů z hotových směsí penetrační natěr stropů akrylátový</t>
  </si>
  <si>
    <t>Položka pořadí 2 : 44,17000</t>
  </si>
  <si>
    <t>602016141R00</t>
  </si>
  <si>
    <t xml:space="preserve">Omítky stěn z hotových směsí vrstva štuková, vápenocementová,  , tloušťka vrstvy 3 mm,  </t>
  </si>
  <si>
    <t>(2,875+1,5)*2*3+(1,875+1,3+1,375+1,2)*2*1,2</t>
  </si>
  <si>
    <t>(1,3+3,4)*2*3+(5+2,7)*2*3+(1,8+1,8+4,025)*1</t>
  </si>
  <si>
    <t>(1,5+1,025)*2*1</t>
  </si>
  <si>
    <t>602016191R00</t>
  </si>
  <si>
    <t>Omítky stěn z hotových směsí Doplňkové práce pro omítky stěn z hotových směsí_x000D_
 penetrační nátěr stěn akrylátový</t>
  </si>
  <si>
    <t>Položka pořadí 4 : 127,12500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</si>
  <si>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</si>
  <si>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</si>
  <si>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</si>
  <si>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2,7*2,1*3+1,2*0,7*2</t>
  </si>
  <si>
    <t>612403399R00</t>
  </si>
  <si>
    <t>Hrubá výplň rýh ve stěnách, jakoukoliv maltou jakoukoliv maltou_x000D_
 jakékoliv šířky</t>
  </si>
  <si>
    <t>jakékoliv šířky rýhy,</t>
  </si>
  <si>
    <t>612451121R00</t>
  </si>
  <si>
    <t>Omítky vnitřního zdiva cementové hladké</t>
  </si>
  <si>
    <t>v podlaží i ve schodišti, zdiva cihelného, kamenného, smíšeného nebo betonového</t>
  </si>
  <si>
    <t>3,1*1,5</t>
  </si>
  <si>
    <t>(4,025+1,8)*2*2-1,5*2-0,7*1,9-0,6*2-0,8*2-1,2*1,7</t>
  </si>
  <si>
    <t>3,12*3,4*2+2,7*0,75+1,2*0,45*2</t>
  </si>
  <si>
    <t>(1,5+1,025)*2*2-0,6*2</t>
  </si>
  <si>
    <t>612481211RT2</t>
  </si>
  <si>
    <t>Vyztužení vnitřních stěn sklotextilní síťovinou s dodávkou síťoviny a stěrkového tmelu</t>
  </si>
  <si>
    <t>632451065R00</t>
  </si>
  <si>
    <t>Potěr pískocementový na mazaninách běžný minimálně 25 Mpa (plovoucí)_x000D_
 o tloušťce od 40 do 50 mm</t>
  </si>
  <si>
    <t>nebo betonových podkladech běžný (krycí nášlapný) anebo pod tenkovrstvé podlahoviny hlazený ocelovým hladítkem nebo litý (samonivelační),</t>
  </si>
  <si>
    <t>2,85+4,35+4,8+3,75+1,54</t>
  </si>
  <si>
    <t>642944121R00</t>
  </si>
  <si>
    <t>Osazování ocelových zárubní dodatečně plochy do 2,5 m2</t>
  </si>
  <si>
    <t>kus</t>
  </si>
  <si>
    <t>lisovaných nebo z úhelníků s vybetonováním prahu</t>
  </si>
  <si>
    <t>631011</t>
  </si>
  <si>
    <t>Dod+mont zpětná oprava kompletní skladby podlahy vč.hydroizolace</t>
  </si>
  <si>
    <t>Vlastní</t>
  </si>
  <si>
    <t>Indiv</t>
  </si>
  <si>
    <t>Položka pořadí 46 : 5,00000</t>
  </si>
  <si>
    <t>6401</t>
  </si>
  <si>
    <t>Dod zárubně 600/1970 viz Z3</t>
  </si>
  <si>
    <t>ks</t>
  </si>
  <si>
    <t>6402</t>
  </si>
  <si>
    <t>Dod zárubně 800/1970 viz Z3</t>
  </si>
  <si>
    <t>941955002R00</t>
  </si>
  <si>
    <t>Lešení lehké pracovní pomocné pomocné, o výšce lešeňové podlahy přes 1,2 do 1,9 m</t>
  </si>
  <si>
    <t>800-3</t>
  </si>
  <si>
    <t>952901111R00</t>
  </si>
  <si>
    <t>90101</t>
  </si>
  <si>
    <t>Dod+mont větrací plastová mřížka 150x150 viz VM1</t>
  </si>
  <si>
    <t>90102</t>
  </si>
  <si>
    <t>Dod+mont saunová kamna 18kw s digitální regulací vč. příslušenství     kompletní prvek viz V1</t>
  </si>
  <si>
    <t>90103</t>
  </si>
  <si>
    <t>Dod+mont otopné těleso vertikální 200/514 vč.nového přippojení     kompletní prvek viz.V2</t>
  </si>
  <si>
    <t>90104</t>
  </si>
  <si>
    <t>Ochrana stávajícíh podlah vč.uvedení do původního stavu</t>
  </si>
  <si>
    <t>90105</t>
  </si>
  <si>
    <t>Ostatní práce při modernizaci</t>
  </si>
  <si>
    <t>hod</t>
  </si>
  <si>
    <t>90106</t>
  </si>
  <si>
    <t>Zpětná montáž vybavení šatny</t>
  </si>
  <si>
    <t>sada</t>
  </si>
  <si>
    <t>90107</t>
  </si>
  <si>
    <t>Provedení prostupů do sauny vč. začištění</t>
  </si>
  <si>
    <t>90108</t>
  </si>
  <si>
    <t>Dod+mont vyspravení a hydroizolační nátěr stávající šachty viz. II</t>
  </si>
  <si>
    <t>90109</t>
  </si>
  <si>
    <t>Dod+mont sauny-obklad stěn,podhled,podlaha,lavice,izolace PUR AL  viz popis v.č.3+tech.zpráva, (cca 55m2)</t>
  </si>
  <si>
    <t>kpl</t>
  </si>
  <si>
    <t>vč.dodávky všech hlavních i pomocných materiálů a spojovacích prostředků</t>
  </si>
  <si>
    <t>POP</t>
  </si>
  <si>
    <t>90110</t>
  </si>
  <si>
    <t>Dod+mont nerez přechodové lišty ve dveřích</t>
  </si>
  <si>
    <t>962081131R00</t>
  </si>
  <si>
    <t>Bourání zdiva příček ze skleněných tvárnic, tloušťky do 100 mm</t>
  </si>
  <si>
    <t>801-3</t>
  </si>
  <si>
    <t>nebo vybourání otvorů jakýchkoliv rozměrů, včetně pomocného lešení o výšce podlahy do 1900 mm a pro zatížení do 1,5 kPa  (150 kg/m2),</t>
  </si>
  <si>
    <t>1,7*2,7+0,85*1</t>
  </si>
  <si>
    <t>965043341R00</t>
  </si>
  <si>
    <t>Bourání podkladů pod dlažby nebo litých celistvých dlažeb a mazanin  betonových s potěrem nebo teracem, tloušťky do 100 mm, plochy přes 4 m2</t>
  </si>
  <si>
    <t>m3</t>
  </si>
  <si>
    <t>lože : 15,58*0,025</t>
  </si>
  <si>
    <t>potěr : 15,58*0,05</t>
  </si>
  <si>
    <t>965081713R00</t>
  </si>
  <si>
    <t>Bourání podlah z keramických dlaždic, tloušťky do 10 mm, plochy přes 1 m2</t>
  </si>
  <si>
    <t>bez podkladního lože, s jakoukoliv výplní spár</t>
  </si>
  <si>
    <t>7,21+8,37</t>
  </si>
  <si>
    <t>967042712R00</t>
  </si>
  <si>
    <t>Odsekání zdiva z kamene nebo betonu plošné tloušťky do 100 mm</t>
  </si>
  <si>
    <t>z pomocného lešení o výšce podlahy do 1900 mm a pro zatížení do 1,5 kPa  (150 kg/m2),</t>
  </si>
  <si>
    <t>bet stupínek : 1*1,025</t>
  </si>
  <si>
    <t>zvýšený soklík u bazénu : 2,9*0,23+1,7*0,23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</si>
  <si>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</si>
  <si>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</si>
  <si>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</si>
  <si>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</si>
  <si>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</si>
  <si>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</si>
  <si>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0,6*1,95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</si>
  <si>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</si>
  <si>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</si>
  <si>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0,6*2*2</t>
  </si>
  <si>
    <t>0,8*2*4</t>
  </si>
  <si>
    <t>978013191R00</t>
  </si>
  <si>
    <t>Otlučení omítek vápenných nebo vápenocementových vnitřních stěn, v rozsahu do 100 %</t>
  </si>
  <si>
    <t>(1,5+1,025)*2*2-0,6*1,97</t>
  </si>
  <si>
    <t>978021191R00</t>
  </si>
  <si>
    <t>Otlučení cementových omítek vnitřních stěn v rozsahu do 100 %</t>
  </si>
  <si>
    <t>Položka pořadí 36 : 38,30350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</si>
  <si>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</si>
  <si>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</si>
  <si>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</si>
  <si>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(4,025+1,8)*2*1,95-0,6*1,97*2-2,5*1,95</t>
  </si>
  <si>
    <t>2,9*3,4*2+2,7*1,15</t>
  </si>
  <si>
    <t>776401800R00</t>
  </si>
  <si>
    <t>Demontáž soklíků nebo lišt pryžových nebo PVC odstranění a uložení na hromady</t>
  </si>
  <si>
    <t>m</t>
  </si>
  <si>
    <t>800-775</t>
  </si>
  <si>
    <t>9+15</t>
  </si>
  <si>
    <t>776511810R00</t>
  </si>
  <si>
    <t>Odstranění povlakových podlah z nášlapné plochy lepených, bez podložky, z ploch přes 20 m2</t>
  </si>
  <si>
    <t>5,15+13,5</t>
  </si>
  <si>
    <t>783801812R00</t>
  </si>
  <si>
    <t xml:space="preserve">Odstranění starých nátěrů z omítek stěn, oškrabáním </t>
  </si>
  <si>
    <t>800-783</t>
  </si>
  <si>
    <t>783802822R00</t>
  </si>
  <si>
    <t>Odstranění starých nátěrů z omítek stěn, opálením</t>
  </si>
  <si>
    <t>9601</t>
  </si>
  <si>
    <t>Vybourání sauny kompletních skladeb  vč.očištění ploch  cca 55m2</t>
  </si>
  <si>
    <t>9602</t>
  </si>
  <si>
    <t>Demontáž saunových kamen vč. strojního vybavení</t>
  </si>
  <si>
    <t>9603</t>
  </si>
  <si>
    <t>Vybourání parapetů a krytů těles ÚT</t>
  </si>
  <si>
    <t>1,525+2,7+1,2</t>
  </si>
  <si>
    <t>9604</t>
  </si>
  <si>
    <t>Demontáž žaluzií pro zpětné použití  (legenda 10)</t>
  </si>
  <si>
    <t>1,525*2,1+2,7*2,1*2</t>
  </si>
  <si>
    <t>9605</t>
  </si>
  <si>
    <t>Vyčištění podkladu od lepidel</t>
  </si>
  <si>
    <t>Položka pořadí 38 : 18,65000</t>
  </si>
  <si>
    <t>9606</t>
  </si>
  <si>
    <t>Vybourání kompletní skladby podlahy vč. izolace pro kanalizaci a vodu  vč.řezání</t>
  </si>
  <si>
    <t>9607</t>
  </si>
  <si>
    <t>Demontáž revizních dvířek  (17)</t>
  </si>
  <si>
    <t>9608</t>
  </si>
  <si>
    <t>Demontáž litinového tělesa ÚT vč. rozvodů</t>
  </si>
  <si>
    <t>9609</t>
  </si>
  <si>
    <t>Ostatní demontáže a bourání</t>
  </si>
  <si>
    <t>9610</t>
  </si>
  <si>
    <t>Demontáž vybavení šatny pro zpětné použití</t>
  </si>
  <si>
    <t>979081111R00</t>
  </si>
  <si>
    <t>Odvoz suti a vybouraných hmot na skládku do 1 km</t>
  </si>
  <si>
    <t>t</t>
  </si>
  <si>
    <t>POL8_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</si>
  <si>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</si>
  <si>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</si>
  <si>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</si>
  <si>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</si>
  <si>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</si>
  <si>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</si>
  <si>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</si>
  <si>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</si>
  <si>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999281105R00</t>
  </si>
  <si>
    <t xml:space="preserve">Přesun hmot pro opravy a údržbu objektů pro opravy a údržbu dosavadních objektů včetně vnějších plášťů_x000D_
 výšky do 6 m,  </t>
  </si>
  <si>
    <t>POL7_</t>
  </si>
  <si>
    <t>oborů 801, 803, 811 a 812</t>
  </si>
  <si>
    <t>711212002R00</t>
  </si>
  <si>
    <t>Izolace proti netlakové vodě - nátěry a stěrky stěrka hydroizolační  proti vlhkosti</t>
  </si>
  <si>
    <t>800-711</t>
  </si>
  <si>
    <t>úklid komora : 1,54+(1,5+1,025)*2*0,15</t>
  </si>
  <si>
    <t>711212002RT2</t>
  </si>
  <si>
    <t>vhodná pro izolace bazénů</t>
  </si>
  <si>
    <t>m.č. 6 ,, 7.1 ,, 7</t>
  </si>
  <si>
    <t>711212601R00</t>
  </si>
  <si>
    <t>Izolace proti netlakové vodě - nátěry a stěrky doplňky_x000D_
 těsnicí pás do spoje podlaha stěna š 120 mm</t>
  </si>
  <si>
    <t>úklid komora : (1,5+1,025)*2</t>
  </si>
  <si>
    <t>711212601RT1</t>
  </si>
  <si>
    <t>vhodný pro izolaci bazénů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</si>
  <si>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</si>
  <si>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</si>
  <si>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</si>
  <si>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72001</t>
  </si>
  <si>
    <t>Zdravotechnika viz samostatný soupis</t>
  </si>
  <si>
    <t>761661121R00</t>
  </si>
  <si>
    <t>Sklobetonová okna tl. do 100 mm do tmele dodávka a montáž , tvárnic o rozměru 19x19x8 mm, barevných</t>
  </si>
  <si>
    <t>800-761</t>
  </si>
  <si>
    <t>1,2*3,1</t>
  </si>
  <si>
    <t>998761201R00</t>
  </si>
  <si>
    <t>Přesun hmot konstrukcí sklobetonových v objektech výšky do 6 m</t>
  </si>
  <si>
    <t>50 m vodorovně</t>
  </si>
  <si>
    <t>76601</t>
  </si>
  <si>
    <t>Dod+mont repase stávajícího plastového okna  1200x700, kompletní prvek viz pol.č. 1 výplně otvorů,truhlářské výrobky</t>
  </si>
  <si>
    <t>76602</t>
  </si>
  <si>
    <t>Dod+mont dveře vnitřní 800/1970, kompletní prvek viz pol.č. 2P výplně otvorů,truhlářské výrobky</t>
  </si>
  <si>
    <t>76603</t>
  </si>
  <si>
    <t>Dod+mont dveře vnitřní 600/1970, kompletní prvek viz pol.č. 3P výplně otvorů,truhlářské výrobky</t>
  </si>
  <si>
    <t>76604</t>
  </si>
  <si>
    <t>Dod+mont dveře vnitřní 600/1970, kompletní prvek viz pol.č. 4P výplně otvorů,truhlářské výrobky</t>
  </si>
  <si>
    <t>76605</t>
  </si>
  <si>
    <t>Dod+mont dveře vnitřní 700/2000, kompletní prvek viz pol.č. 5 výplně otvorů,truhlářské výrobky</t>
  </si>
  <si>
    <t>76606</t>
  </si>
  <si>
    <t>Dod+mont dveře celoskleněné do sauny  692/1890/92, kompletní prvek viz pol.č. 6 výplně otvorů,truhlářské výrobky</t>
  </si>
  <si>
    <t>76607</t>
  </si>
  <si>
    <t>Dod+mont obložka na dveřní otvor 900/2020, kompletní prvek viz pol.č. T1 výplně otvorů,truhlářské výrobky</t>
  </si>
  <si>
    <t>766081</t>
  </si>
  <si>
    <t>Dod+mont kryt těles ÚT  1525mm, kompletní prvek viz pol.č. T2 výplně otvorů,truhlářské výrobky</t>
  </si>
  <si>
    <t>766082</t>
  </si>
  <si>
    <t>Dod+mont kryt těles ÚT  2700mm, kompletní prvek viz pol.č. T2 výplně otvorů,truhlářské výrobky</t>
  </si>
  <si>
    <t>998766201R00</t>
  </si>
  <si>
    <t>Přesun hmot pro konstrukce truhlářské v objektech výšky do 6 m</t>
  </si>
  <si>
    <t>800-766</t>
  </si>
  <si>
    <t>76701</t>
  </si>
  <si>
    <t>Dod+mont zakončovací profil nerez 2600mm  kompletní prvek viz Z1</t>
  </si>
  <si>
    <t>76702</t>
  </si>
  <si>
    <t>Dod+mont nerezové madlo vč.kotev a kotvení  kompletní prvek viz Z2</t>
  </si>
  <si>
    <t>76704</t>
  </si>
  <si>
    <t>Dod+mont poklop pro zadláždění AL  600x600  kompletní prvek viz Z4</t>
  </si>
  <si>
    <t>767051</t>
  </si>
  <si>
    <t>Dod+mont repase stáv. litinových těles 1500x200  kompletní prvek viz Z5</t>
  </si>
  <si>
    <t>767052</t>
  </si>
  <si>
    <t>Dod+mont repase stáv. litinových těles 800x200  kompletní prvek viz Z5</t>
  </si>
  <si>
    <t>76706</t>
  </si>
  <si>
    <t>Dod+mont revizní dvířka nerezová 300x300  kompletní prvek viz Z6</t>
  </si>
  <si>
    <t>998767201R00</t>
  </si>
  <si>
    <t>Přesun hmot pro kovové stavební doplňk. konstrukce v objektech výšky do 6 m</t>
  </si>
  <si>
    <t>800-767</t>
  </si>
  <si>
    <t>771575107RT1</t>
  </si>
  <si>
    <t>Montáž podlah z dlaždic keramických 200 x 200 mm, režných nebo glazovaných, hladkých, kladených do flexibilního tmele</t>
  </si>
  <si>
    <t>800-771</t>
  </si>
  <si>
    <t>4,35+1,54</t>
  </si>
  <si>
    <t>771579791R00</t>
  </si>
  <si>
    <t>Příplatky k položkám montáže podlah keramických příplatek za plochu podlah keramických do 5 m2 jednotlivě</t>
  </si>
  <si>
    <t>771579795R00</t>
  </si>
  <si>
    <t>Příplatky k položkám montáže podlah keramických příplatek za spárování vodotěsnou hmotou - plošně</t>
  </si>
  <si>
    <t>77101</t>
  </si>
  <si>
    <t>Dod dlažba 200x200 viz skladba A</t>
  </si>
  <si>
    <t>5,89*1,1</t>
  </si>
  <si>
    <t>7710214</t>
  </si>
  <si>
    <t>Montáž dlažby vč.tvarovek pro prostředí bazénů vč.flex.tmele pro bazény vč. spár. hmoty pro bazény</t>
  </si>
  <si>
    <t>2,85+4,8+3,75</t>
  </si>
  <si>
    <t>přípočet na tvarovky : 1,14</t>
  </si>
  <si>
    <t>77103</t>
  </si>
  <si>
    <t>Dod dlažba pro prostředí bazénů viz skladba B</t>
  </si>
  <si>
    <t>11,4*1,1</t>
  </si>
  <si>
    <t>77104</t>
  </si>
  <si>
    <t>Dod spec soklovky v-100mm viz.  a+</t>
  </si>
  <si>
    <t>(4,025+1,8)*2-1,5-0,8-0,7-0,6</t>
  </si>
  <si>
    <t>1,5+3,12+0,08</t>
  </si>
  <si>
    <t>Mezisoučet</t>
  </si>
  <si>
    <t>12,75*0,10</t>
  </si>
  <si>
    <t>998771201R00</t>
  </si>
  <si>
    <t>Přesun hmot pro podlahy z dlaždic v objektech výšky do 6 m</t>
  </si>
  <si>
    <t>776421100R00</t>
  </si>
  <si>
    <t>Lepení soklíků PVC a napojení krytiny na stěnu lepení podlahových soklíků z PVC a vinylu</t>
  </si>
  <si>
    <t>776521200R00</t>
  </si>
  <si>
    <t xml:space="preserve">Lepení povlakových podlah z plastů  Lepení povlakových podlah z plastů - čtverce z PVC a vinylu, montáž,  </t>
  </si>
  <si>
    <t>77601</t>
  </si>
  <si>
    <t>Dodávka soklíku</t>
  </si>
  <si>
    <t>24*1,05</t>
  </si>
  <si>
    <t>77602</t>
  </si>
  <si>
    <t>Dod vinylových dílců tl.2mm 900x300  viz skladba C</t>
  </si>
  <si>
    <t>18,65*1,1</t>
  </si>
  <si>
    <t>998776201R00</t>
  </si>
  <si>
    <t>Přesun hmot pro podlahy povlakové v objektech výšky do 6 m</t>
  </si>
  <si>
    <t>vodorovně do 50 m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</si>
  <si>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</si>
  <si>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</si>
  <si>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</si>
  <si>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</si>
  <si>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</si>
  <si>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</si>
  <si>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</si>
  <si>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998777201R00</t>
  </si>
  <si>
    <t>Přesun hmot pro podlahy syntetické v objektech výšky do 6 m</t>
  </si>
  <si>
    <t>781415016RT1</t>
  </si>
  <si>
    <t>Montáž obkladů vnitřních z obkládaček pórovinových montáž obkladů vnitřních  z obkladaček pórovinových do tmele  , nad 200 x 250 mm , lepených do flexibilního tmele</t>
  </si>
  <si>
    <t>úklid komora : (1,5+1,025)*2*2-0,6*2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</si>
  <si>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</si>
  <si>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</si>
  <si>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78101</t>
  </si>
  <si>
    <t>Dod obklad 300x600</t>
  </si>
  <si>
    <t>37,2*1,1</t>
  </si>
  <si>
    <t>781012</t>
  </si>
  <si>
    <t>Dod obklad 100x100</t>
  </si>
  <si>
    <t>(1,2+3,12+1,2)*1,15*1,1</t>
  </si>
  <si>
    <t>7810123</t>
  </si>
  <si>
    <t>Dod mozaikový set 300x300mm</t>
  </si>
  <si>
    <t>(3,1*1,5+3,12*0,6+4,025*0,6)*1,1</t>
  </si>
  <si>
    <t>78101234</t>
  </si>
  <si>
    <t>Dod speciální tvarovky v systému obkladu</t>
  </si>
  <si>
    <t>(1,2+3,12)*2*2</t>
  </si>
  <si>
    <t>1,2*4</t>
  </si>
  <si>
    <t>2</t>
  </si>
  <si>
    <t>78102548</t>
  </si>
  <si>
    <t>Montáž keramických obkladů,mozaiky a tvarovek  sprch a bazénu vč.spec.flex.lepidla a spárovací hmoty, pro bazény</t>
  </si>
  <si>
    <t>(4,025+1,8)*2*2-0,8*2-0,69*1,89-0,6*2-1,5*2-1,2*1,7</t>
  </si>
  <si>
    <t>3,2*3,4*2+2,7*0,8+1,2*0,7</t>
  </si>
  <si>
    <t>998781201R00</t>
  </si>
  <si>
    <t>Přesun hmot pro obklady keramické v objektech výšky do 6 m</t>
  </si>
  <si>
    <t>78301</t>
  </si>
  <si>
    <t>Nátěr nových zárubní</t>
  </si>
  <si>
    <t>78302</t>
  </si>
  <si>
    <t>Očištění a nátěr stávajících zárubní</t>
  </si>
  <si>
    <t>784402801R00</t>
  </si>
  <si>
    <t>Odstranění maleb oškrabáním, v místnostech do 3,8 m</t>
  </si>
  <si>
    <t>800-784</t>
  </si>
  <si>
    <t>784191101R00</t>
  </si>
  <si>
    <t>Příprava povrchu Penetrace (napouštění) podkladu disperzní, jednonásobná</t>
  </si>
  <si>
    <t>Položka pořadí 109 : 171,29500</t>
  </si>
  <si>
    <t>784195322R00</t>
  </si>
  <si>
    <t>Malby z malířských směsí otěruvzdorných,  , barevné, dvojnásobné</t>
  </si>
  <si>
    <t>Položka pořadí 110 : 171,29500</t>
  </si>
  <si>
    <t>78401</t>
  </si>
  <si>
    <t>Příplatekna omyvatelnou barvu v šatně</t>
  </si>
  <si>
    <t>2101</t>
  </si>
  <si>
    <t>Elektroinstalace viz samostatný soupis</t>
  </si>
  <si>
    <t>2102</t>
  </si>
  <si>
    <t>Dod+mont saunové světlo se stínitkem nerezovým IP44  E14  kryt skleněný +nerez s dřevěnými prvky</t>
  </si>
  <si>
    <t>2103</t>
  </si>
  <si>
    <t>Dod+mont led pásek dl.5m vč.transformátoru</t>
  </si>
  <si>
    <t>005121010R</t>
  </si>
  <si>
    <t>Vybudování zařízení staveniště</t>
  </si>
  <si>
    <t>Soubor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</si>
  <si>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</si>
  <si>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</si>
  <si>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</si>
  <si>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</si>
  <si>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</si>
  <si>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</si>
  <si>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</si>
  <si>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</si>
  <si>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</si>
  <si>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</si>
  <si>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</si>
  <si>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</si>
  <si>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</si>
  <si>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</si>
  <si>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</si>
  <si>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</si>
  <si>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</si>
  <si>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</si>
  <si>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</si>
  <si>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</si>
  <si>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Izolace proti  vodě - nátěry a stěrky stěrka hydroizolační  proti tlakové vodě</t>
  </si>
  <si>
    <t>Izolace proti  vodě - nátěry a stěrky doplňky_x000D_
 těsnicí pás do spoje podlaha stěna š 120 mm</t>
  </si>
  <si>
    <t>Vyčištění budov a ostatních objektů budov bytové nebo občanské výstavby-zametení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</si>
</sst>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19" zoomScaleNormal="100" zoomScaleSheetLayoutView="75" workbookViewId="0">
      <selection activeCell="H33" sqref="H3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26" t="s">
        <v>39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>
      <c r="A2" s="3"/>
      <c r="B2" s="80" t="s">
        <v>22</v>
      </c>
      <c r="C2" s="81"/>
      <c r="D2" s="82" t="s">
        <v>46</v>
      </c>
      <c r="E2" s="232" t="s">
        <v>47</v>
      </c>
      <c r="F2" s="233"/>
      <c r="G2" s="233"/>
      <c r="H2" s="233"/>
      <c r="I2" s="233"/>
      <c r="J2" s="234"/>
      <c r="O2" s="2"/>
    </row>
    <row r="3" spans="1:15" ht="27" customHeight="1">
      <c r="A3" s="3"/>
      <c r="B3" s="83" t="s">
        <v>43</v>
      </c>
      <c r="C3" s="81"/>
      <c r="D3" s="84" t="s">
        <v>41</v>
      </c>
      <c r="E3" s="235" t="s">
        <v>42</v>
      </c>
      <c r="F3" s="236"/>
      <c r="G3" s="236"/>
      <c r="H3" s="236"/>
      <c r="I3" s="236"/>
      <c r="J3" s="237"/>
    </row>
    <row r="4" spans="1:15" ht="23.25" customHeight="1">
      <c r="A4" s="79">
        <v>3418</v>
      </c>
      <c r="B4" s="85" t="s">
        <v>44</v>
      </c>
      <c r="C4" s="86"/>
      <c r="D4" s="87" t="s">
        <v>41</v>
      </c>
      <c r="E4" s="223" t="s">
        <v>42</v>
      </c>
      <c r="F4" s="224"/>
      <c r="G4" s="224"/>
      <c r="H4" s="224"/>
      <c r="I4" s="224"/>
      <c r="J4" s="225"/>
    </row>
    <row r="5" spans="1:15" ht="24" customHeight="1">
      <c r="A5" s="3"/>
      <c r="B5" s="47" t="s">
        <v>40</v>
      </c>
      <c r="C5" s="4"/>
      <c r="D5" s="32"/>
      <c r="E5" s="25"/>
      <c r="F5" s="25"/>
      <c r="G5" s="25"/>
      <c r="H5" s="27" t="s">
        <v>38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20</v>
      </c>
      <c r="C8" s="4"/>
      <c r="D8" s="35"/>
      <c r="E8" s="4"/>
      <c r="F8" s="4"/>
      <c r="G8" s="45"/>
      <c r="H8" s="27" t="s">
        <v>38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19</v>
      </c>
      <c r="C11" s="4"/>
      <c r="D11" s="239"/>
      <c r="E11" s="239"/>
      <c r="F11" s="239"/>
      <c r="G11" s="239"/>
      <c r="H11" s="27" t="s">
        <v>38</v>
      </c>
      <c r="I11" s="89"/>
      <c r="J11" s="10"/>
    </row>
    <row r="12" spans="1:15" ht="15.75" customHeight="1">
      <c r="A12" s="3"/>
      <c r="B12" s="41"/>
      <c r="C12" s="25"/>
      <c r="D12" s="221"/>
      <c r="E12" s="221"/>
      <c r="F12" s="221"/>
      <c r="G12" s="221"/>
      <c r="H12" s="27" t="s">
        <v>34</v>
      </c>
      <c r="I12" s="89"/>
      <c r="J12" s="10"/>
    </row>
    <row r="13" spans="1:15" ht="15.75" customHeight="1">
      <c r="A13" s="3"/>
      <c r="B13" s="42"/>
      <c r="C13" s="88"/>
      <c r="D13" s="222"/>
      <c r="E13" s="222"/>
      <c r="F13" s="222"/>
      <c r="G13" s="222"/>
      <c r="H13" s="28"/>
      <c r="I13" s="34"/>
      <c r="J13" s="51"/>
    </row>
    <row r="14" spans="1:15" ht="24" hidden="1" customHeight="1">
      <c r="A14" s="3"/>
      <c r="B14" s="66" t="s">
        <v>21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32</v>
      </c>
      <c r="C15" s="72"/>
      <c r="D15" s="53"/>
      <c r="E15" s="238"/>
      <c r="F15" s="238"/>
      <c r="G15" s="240"/>
      <c r="H15" s="240"/>
      <c r="I15" s="240" t="s">
        <v>29</v>
      </c>
      <c r="J15" s="241"/>
    </row>
    <row r="16" spans="1:15" ht="23.25" customHeight="1">
      <c r="A16" s="141" t="s">
        <v>24</v>
      </c>
      <c r="B16" s="57" t="s">
        <v>24</v>
      </c>
      <c r="C16" s="58"/>
      <c r="D16" s="59"/>
      <c r="E16" s="214"/>
      <c r="F16" s="215"/>
      <c r="G16" s="214"/>
      <c r="H16" s="215"/>
      <c r="I16" s="214">
        <f>SUMIF(F49:F65,A16,I49:I65)+SUMIF(F49:F65,"PSU",I49:I65)</f>
        <v>0</v>
      </c>
      <c r="J16" s="216"/>
    </row>
    <row r="17" spans="1:10" ht="23.25" customHeight="1">
      <c r="A17" s="141" t="s">
        <v>25</v>
      </c>
      <c r="B17" s="57" t="s">
        <v>25</v>
      </c>
      <c r="C17" s="58"/>
      <c r="D17" s="59"/>
      <c r="E17" s="214"/>
      <c r="F17" s="215"/>
      <c r="G17" s="214"/>
      <c r="H17" s="215"/>
      <c r="I17" s="214">
        <f>SUMIF(F49:F65,A17,I49:I65)</f>
        <v>0</v>
      </c>
      <c r="J17" s="216"/>
    </row>
    <row r="18" spans="1:10" ht="23.25" customHeight="1">
      <c r="A18" s="141" t="s">
        <v>26</v>
      </c>
      <c r="B18" s="57" t="s">
        <v>26</v>
      </c>
      <c r="C18" s="58"/>
      <c r="D18" s="59"/>
      <c r="E18" s="214"/>
      <c r="F18" s="215"/>
      <c r="G18" s="214"/>
      <c r="H18" s="215"/>
      <c r="I18" s="214">
        <f>SUMIF(F49:F65,A18,I49:I65)</f>
        <v>0</v>
      </c>
      <c r="J18" s="216"/>
    </row>
    <row r="19" spans="1:10" ht="23.25" customHeight="1">
      <c r="A19" s="141" t="s">
        <v>85</v>
      </c>
      <c r="B19" s="57" t="s">
        <v>27</v>
      </c>
      <c r="C19" s="58"/>
      <c r="D19" s="59"/>
      <c r="E19" s="214"/>
      <c r="F19" s="215"/>
      <c r="G19" s="214"/>
      <c r="H19" s="215"/>
      <c r="I19" s="214">
        <f>SUMIF(F49:F65,A19,I49:I65)</f>
        <v>0</v>
      </c>
      <c r="J19" s="216"/>
    </row>
    <row r="20" spans="1:10" ht="23.25" customHeight="1">
      <c r="A20" s="141" t="s">
        <v>86</v>
      </c>
      <c r="B20" s="57" t="s">
        <v>28</v>
      </c>
      <c r="C20" s="58"/>
      <c r="D20" s="59"/>
      <c r="E20" s="214"/>
      <c r="F20" s="215"/>
      <c r="G20" s="214"/>
      <c r="H20" s="215"/>
      <c r="I20" s="214">
        <f>SUMIF(F49:F65,A20,I49:I65)</f>
        <v>0</v>
      </c>
      <c r="J20" s="216"/>
    </row>
    <row r="21" spans="1:10" ht="23.25" customHeight="1">
      <c r="A21" s="3"/>
      <c r="B21" s="74" t="s">
        <v>29</v>
      </c>
      <c r="C21" s="75"/>
      <c r="D21" s="76"/>
      <c r="E21" s="217"/>
      <c r="F21" s="242"/>
      <c r="G21" s="217"/>
      <c r="H21" s="242"/>
      <c r="I21" s="217">
        <f>SUM(I16:J20)</f>
        <v>0</v>
      </c>
      <c r="J21" s="218"/>
    </row>
    <row r="22" spans="1:10" ht="33" customHeight="1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/>
      <c r="B23" s="57" t="s">
        <v>12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customHeight="1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210">
        <f>ZakladDPHSni*SazbaDPH1/100</f>
        <v>0</v>
      </c>
      <c r="H24" s="211"/>
      <c r="I24" s="211"/>
      <c r="J24" s="62" t="str">
        <f t="shared" si="0"/>
        <v>CZK</v>
      </c>
    </row>
    <row r="25" spans="1:10" ht="23.25" customHeight="1">
      <c r="A25" s="3"/>
      <c r="B25" s="57" t="s">
        <v>14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customHeight="1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29">
        <f>ZakladDPHZakl*SazbaDPH2/100</f>
        <v>0</v>
      </c>
      <c r="H26" s="230"/>
      <c r="I26" s="230"/>
      <c r="J26" s="56" t="str">
        <f t="shared" si="0"/>
        <v>CZK</v>
      </c>
    </row>
    <row r="27" spans="1:10" ht="23.25" customHeight="1" thickBot="1">
      <c r="A27" s="3"/>
      <c r="B27" s="48" t="s">
        <v>4</v>
      </c>
      <c r="C27" s="19"/>
      <c r="D27" s="22"/>
      <c r="E27" s="19"/>
      <c r="F27" s="20"/>
      <c r="G27" s="231">
        <f>0</f>
        <v>0</v>
      </c>
      <c r="H27" s="231"/>
      <c r="I27" s="231"/>
      <c r="J27" s="63" t="str">
        <f t="shared" si="0"/>
        <v>CZK</v>
      </c>
    </row>
    <row r="28" spans="1:10" ht="27.75" hidden="1" customHeight="1" thickBot="1">
      <c r="A28" s="3"/>
      <c r="B28" s="118" t="s">
        <v>23</v>
      </c>
      <c r="C28" s="119"/>
      <c r="D28" s="119"/>
      <c r="E28" s="120"/>
      <c r="F28" s="121"/>
      <c r="G28" s="220">
        <f>ZakladDPHSniVypocet+ZakladDPHZaklVypocet</f>
        <v>0</v>
      </c>
      <c r="H28" s="220"/>
      <c r="I28" s="220"/>
      <c r="J28" s="122" t="str">
        <f t="shared" si="0"/>
        <v>CZK</v>
      </c>
    </row>
    <row r="29" spans="1:10" ht="27.75" customHeight="1" thickBot="1">
      <c r="A29" s="3"/>
      <c r="B29" s="118" t="s">
        <v>35</v>
      </c>
      <c r="C29" s="123"/>
      <c r="D29" s="123"/>
      <c r="E29" s="123"/>
      <c r="F29" s="123"/>
      <c r="G29" s="219">
        <f>ZakladDPHSni+DPHSni+ZakladDPHZakl+DPHZakl+Zaokrouhleni</f>
        <v>0</v>
      </c>
      <c r="H29" s="219"/>
      <c r="I29" s="219"/>
      <c r="J29" s="124" t="s">
        <v>50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11</v>
      </c>
      <c r="D32" s="39"/>
      <c r="E32" s="39"/>
      <c r="F32" s="18" t="s">
        <v>10</v>
      </c>
      <c r="G32" s="39"/>
      <c r="H32" s="40"/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09" t="s">
        <v>2</v>
      </c>
      <c r="E35" s="209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48</v>
      </c>
      <c r="C39" s="202"/>
      <c r="D39" s="203"/>
      <c r="E39" s="203"/>
      <c r="F39" s="105">
        <f>'01 01 Pol'!AE254</f>
        <v>0</v>
      </c>
      <c r="G39" s="106">
        <f>'01 01 Pol'!AF254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41</v>
      </c>
      <c r="C40" s="204" t="s">
        <v>42</v>
      </c>
      <c r="D40" s="205"/>
      <c r="E40" s="205"/>
      <c r="F40" s="110">
        <f>'01 01 Pol'!AE254</f>
        <v>0</v>
      </c>
      <c r="G40" s="111">
        <f>'01 01 Pol'!AF254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41</v>
      </c>
      <c r="C41" s="202" t="s">
        <v>42</v>
      </c>
      <c r="D41" s="203"/>
      <c r="E41" s="203"/>
      <c r="F41" s="114">
        <f>'01 01 Pol'!AE254</f>
        <v>0</v>
      </c>
      <c r="G41" s="107">
        <f>'01 01 Pol'!AF254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06" t="s">
        <v>49</v>
      </c>
      <c r="C42" s="207"/>
      <c r="D42" s="207"/>
      <c r="E42" s="20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51</v>
      </c>
    </row>
    <row r="48" spans="1:10" ht="25.5" customHeight="1">
      <c r="A48" s="126"/>
      <c r="B48" s="129" t="s">
        <v>17</v>
      </c>
      <c r="C48" s="129" t="s">
        <v>5</v>
      </c>
      <c r="D48" s="130"/>
      <c r="E48" s="130"/>
      <c r="F48" s="131" t="s">
        <v>52</v>
      </c>
      <c r="G48" s="131"/>
      <c r="H48" s="131"/>
      <c r="I48" s="131" t="s">
        <v>29</v>
      </c>
      <c r="J48" s="131" t="s">
        <v>0</v>
      </c>
    </row>
    <row r="49" spans="1:10" ht="25.5" customHeight="1">
      <c r="A49" s="127"/>
      <c r="B49" s="132" t="s">
        <v>53</v>
      </c>
      <c r="C49" s="200" t="s">
        <v>54</v>
      </c>
      <c r="D49" s="201"/>
      <c r="E49" s="201"/>
      <c r="F49" s="137" t="s">
        <v>24</v>
      </c>
      <c r="G49" s="138"/>
      <c r="H49" s="138"/>
      <c r="I49" s="138">
        <f>'01 01 Pol'!G8</f>
        <v>0</v>
      </c>
      <c r="J49" s="135" t="str">
        <f>IF(I66=0,"",I49/I66*100)</f>
        <v/>
      </c>
    </row>
    <row r="50" spans="1:10" ht="25.5" customHeight="1">
      <c r="A50" s="127"/>
      <c r="B50" s="132" t="s">
        <v>55</v>
      </c>
      <c r="C50" s="200" t="s">
        <v>56</v>
      </c>
      <c r="D50" s="201"/>
      <c r="E50" s="201"/>
      <c r="F50" s="137" t="s">
        <v>24</v>
      </c>
      <c r="G50" s="138"/>
      <c r="H50" s="138"/>
      <c r="I50" s="138">
        <f>'01 01 Pol'!G48</f>
        <v>0</v>
      </c>
      <c r="J50" s="135" t="str">
        <f>IF(I66=0,"",I50/I66*100)</f>
        <v/>
      </c>
    </row>
    <row r="51" spans="1:10" ht="25.5" customHeight="1">
      <c r="A51" s="127"/>
      <c r="B51" s="132" t="s">
        <v>57</v>
      </c>
      <c r="C51" s="200" t="s">
        <v>58</v>
      </c>
      <c r="D51" s="201"/>
      <c r="E51" s="201"/>
      <c r="F51" s="137" t="s">
        <v>24</v>
      </c>
      <c r="G51" s="138"/>
      <c r="H51" s="138"/>
      <c r="I51" s="138">
        <f>'01 01 Pol'!G62</f>
        <v>0</v>
      </c>
      <c r="J51" s="135" t="str">
        <f>IF(I66=0,"",I51/I66*100)</f>
        <v/>
      </c>
    </row>
    <row r="52" spans="1:10" ht="25.5" customHeight="1">
      <c r="A52" s="127"/>
      <c r="B52" s="132" t="s">
        <v>59</v>
      </c>
      <c r="C52" s="200" t="s">
        <v>60</v>
      </c>
      <c r="D52" s="201"/>
      <c r="E52" s="201"/>
      <c r="F52" s="137" t="s">
        <v>24</v>
      </c>
      <c r="G52" s="138"/>
      <c r="H52" s="138"/>
      <c r="I52" s="138">
        <f>'01 01 Pol'!G118</f>
        <v>0</v>
      </c>
      <c r="J52" s="135" t="str">
        <f>IF(I66=0,"",I52/I66*100)</f>
        <v/>
      </c>
    </row>
    <row r="53" spans="1:10" ht="25.5" customHeight="1">
      <c r="A53" s="127"/>
      <c r="B53" s="132" t="s">
        <v>61</v>
      </c>
      <c r="C53" s="200" t="s">
        <v>62</v>
      </c>
      <c r="D53" s="201"/>
      <c r="E53" s="201"/>
      <c r="F53" s="137" t="s">
        <v>25</v>
      </c>
      <c r="G53" s="138"/>
      <c r="H53" s="138"/>
      <c r="I53" s="138">
        <f>'01 01 Pol'!G121</f>
        <v>0</v>
      </c>
      <c r="J53" s="135" t="str">
        <f>IF(I66=0,"",I53/I66*100)</f>
        <v/>
      </c>
    </row>
    <row r="54" spans="1:10" ht="25.5" customHeight="1">
      <c r="A54" s="127"/>
      <c r="B54" s="132" t="s">
        <v>63</v>
      </c>
      <c r="C54" s="200" t="s">
        <v>64</v>
      </c>
      <c r="D54" s="201"/>
      <c r="E54" s="201"/>
      <c r="F54" s="137" t="s">
        <v>25</v>
      </c>
      <c r="G54" s="138"/>
      <c r="H54" s="138"/>
      <c r="I54" s="138">
        <f>'01 01 Pol'!G134</f>
        <v>0</v>
      </c>
      <c r="J54" s="135" t="str">
        <f>IF(I66=0,"",I54/I66*100)</f>
        <v/>
      </c>
    </row>
    <row r="55" spans="1:10" ht="25.5" customHeight="1">
      <c r="A55" s="127"/>
      <c r="B55" s="132" t="s">
        <v>65</v>
      </c>
      <c r="C55" s="200" t="s">
        <v>66</v>
      </c>
      <c r="D55" s="201"/>
      <c r="E55" s="201"/>
      <c r="F55" s="137" t="s">
        <v>25</v>
      </c>
      <c r="G55" s="138"/>
      <c r="H55" s="138"/>
      <c r="I55" s="138">
        <f>'01 01 Pol'!G136</f>
        <v>0</v>
      </c>
      <c r="J55" s="135" t="str">
        <f>IF(I66=0,"",I55/I66*100)</f>
        <v/>
      </c>
    </row>
    <row r="56" spans="1:10" ht="25.5" customHeight="1">
      <c r="A56" s="127"/>
      <c r="B56" s="132" t="s">
        <v>67</v>
      </c>
      <c r="C56" s="200" t="s">
        <v>68</v>
      </c>
      <c r="D56" s="201"/>
      <c r="E56" s="201"/>
      <c r="F56" s="137" t="s">
        <v>25</v>
      </c>
      <c r="G56" s="138"/>
      <c r="H56" s="138"/>
      <c r="I56" s="138">
        <f>'01 01 Pol'!G141</f>
        <v>0</v>
      </c>
      <c r="J56" s="135" t="str">
        <f>IF(I66=0,"",I56/I66*100)</f>
        <v/>
      </c>
    </row>
    <row r="57" spans="1:10" ht="25.5" customHeight="1">
      <c r="A57" s="127"/>
      <c r="B57" s="132" t="s">
        <v>69</v>
      </c>
      <c r="C57" s="200" t="s">
        <v>70</v>
      </c>
      <c r="D57" s="201"/>
      <c r="E57" s="201"/>
      <c r="F57" s="137" t="s">
        <v>25</v>
      </c>
      <c r="G57" s="138"/>
      <c r="H57" s="138"/>
      <c r="I57" s="138">
        <f>'01 01 Pol'!G153</f>
        <v>0</v>
      </c>
      <c r="J57" s="135" t="str">
        <f>IF(I66=0,"",I57/I66*100)</f>
        <v/>
      </c>
    </row>
    <row r="58" spans="1:10" ht="25.5" customHeight="1">
      <c r="A58" s="127"/>
      <c r="B58" s="132" t="s">
        <v>71</v>
      </c>
      <c r="C58" s="200" t="s">
        <v>72</v>
      </c>
      <c r="D58" s="201"/>
      <c r="E58" s="201"/>
      <c r="F58" s="137" t="s">
        <v>25</v>
      </c>
      <c r="G58" s="138"/>
      <c r="H58" s="138"/>
      <c r="I58" s="138">
        <f>'01 01 Pol'!G162</f>
        <v>0</v>
      </c>
      <c r="J58" s="135" t="str">
        <f>IF(I66=0,"",I58/I66*100)</f>
        <v/>
      </c>
    </row>
    <row r="59" spans="1:10" ht="25.5" customHeight="1">
      <c r="A59" s="127"/>
      <c r="B59" s="132" t="s">
        <v>73</v>
      </c>
      <c r="C59" s="200" t="s">
        <v>74</v>
      </c>
      <c r="D59" s="201"/>
      <c r="E59" s="201"/>
      <c r="F59" s="137" t="s">
        <v>25</v>
      </c>
      <c r="G59" s="138"/>
      <c r="H59" s="138"/>
      <c r="I59" s="138">
        <f>'01 01 Pol'!G183</f>
        <v>0</v>
      </c>
      <c r="J59" s="135" t="str">
        <f>IF(I66=0,"",I59/I66*100)</f>
        <v/>
      </c>
    </row>
    <row r="60" spans="1:10" ht="25.5" customHeight="1">
      <c r="A60" s="127"/>
      <c r="B60" s="132" t="s">
        <v>75</v>
      </c>
      <c r="C60" s="200" t="s">
        <v>76</v>
      </c>
      <c r="D60" s="201"/>
      <c r="E60" s="201"/>
      <c r="F60" s="137" t="s">
        <v>25</v>
      </c>
      <c r="G60" s="138"/>
      <c r="H60" s="138"/>
      <c r="I60" s="138">
        <f>'01 01 Pol'!G193</f>
        <v>0</v>
      </c>
      <c r="J60" s="135" t="str">
        <f>IF(I66=0,"",I60/I66*100)</f>
        <v/>
      </c>
    </row>
    <row r="61" spans="1:10" ht="25.5" customHeight="1">
      <c r="A61" s="127"/>
      <c r="B61" s="132" t="s">
        <v>77</v>
      </c>
      <c r="C61" s="200" t="s">
        <v>78</v>
      </c>
      <c r="D61" s="201"/>
      <c r="E61" s="201"/>
      <c r="F61" s="137" t="s">
        <v>25</v>
      </c>
      <c r="G61" s="138"/>
      <c r="H61" s="138"/>
      <c r="I61" s="138">
        <f>'01 01 Pol'!G201</f>
        <v>0</v>
      </c>
      <c r="J61" s="135" t="str">
        <f>IF(I66=0,"",I61/I66*100)</f>
        <v/>
      </c>
    </row>
    <row r="62" spans="1:10" ht="25.5" customHeight="1">
      <c r="A62" s="127"/>
      <c r="B62" s="132" t="s">
        <v>79</v>
      </c>
      <c r="C62" s="200" t="s">
        <v>80</v>
      </c>
      <c r="D62" s="201"/>
      <c r="E62" s="201"/>
      <c r="F62" s="137" t="s">
        <v>25</v>
      </c>
      <c r="G62" s="138"/>
      <c r="H62" s="138"/>
      <c r="I62" s="138">
        <f>'01 01 Pol'!G221</f>
        <v>0</v>
      </c>
      <c r="J62" s="135" t="str">
        <f>IF(I66=0,"",I62/I66*100)</f>
        <v/>
      </c>
    </row>
    <row r="63" spans="1:10" ht="25.5" customHeight="1">
      <c r="A63" s="127"/>
      <c r="B63" s="132" t="s">
        <v>81</v>
      </c>
      <c r="C63" s="200" t="s">
        <v>82</v>
      </c>
      <c r="D63" s="201"/>
      <c r="E63" s="201"/>
      <c r="F63" s="137" t="s">
        <v>25</v>
      </c>
      <c r="G63" s="138"/>
      <c r="H63" s="138"/>
      <c r="I63" s="138">
        <f>'01 01 Pol'!G224</f>
        <v>0</v>
      </c>
      <c r="J63" s="135" t="str">
        <f>IF(I66=0,"",I63/I66*100)</f>
        <v/>
      </c>
    </row>
    <row r="64" spans="1:10" ht="25.5" customHeight="1">
      <c r="A64" s="127"/>
      <c r="B64" s="132" t="s">
        <v>83</v>
      </c>
      <c r="C64" s="200" t="s">
        <v>84</v>
      </c>
      <c r="D64" s="201"/>
      <c r="E64" s="201"/>
      <c r="F64" s="137" t="s">
        <v>26</v>
      </c>
      <c r="G64" s="138"/>
      <c r="H64" s="138"/>
      <c r="I64" s="138">
        <f>'01 01 Pol'!G236</f>
        <v>0</v>
      </c>
      <c r="J64" s="135" t="str">
        <f>IF(I66=0,"",I64/I66*100)</f>
        <v/>
      </c>
    </row>
    <row r="65" spans="1:10" ht="25.5" customHeight="1">
      <c r="A65" s="127"/>
      <c r="B65" s="132" t="s">
        <v>85</v>
      </c>
      <c r="C65" s="200" t="s">
        <v>27</v>
      </c>
      <c r="D65" s="201"/>
      <c r="E65" s="201"/>
      <c r="F65" s="137" t="s">
        <v>85</v>
      </c>
      <c r="G65" s="138"/>
      <c r="H65" s="138"/>
      <c r="I65" s="138">
        <f>'01 01 Pol'!G240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>
      <c r="A2" s="78" t="s">
        <v>7</v>
      </c>
      <c r="B2" s="77"/>
      <c r="C2" s="245"/>
      <c r="D2" s="245"/>
      <c r="E2" s="245"/>
      <c r="F2" s="245"/>
      <c r="G2" s="246"/>
    </row>
    <row r="3" spans="1:7" ht="24.95" customHeight="1">
      <c r="A3" s="78" t="s">
        <v>8</v>
      </c>
      <c r="B3" s="77"/>
      <c r="C3" s="245"/>
      <c r="D3" s="245"/>
      <c r="E3" s="245"/>
      <c r="F3" s="245"/>
      <c r="G3" s="246"/>
    </row>
    <row r="4" spans="1:7" ht="24.95" customHeight="1">
      <c r="A4" s="78" t="s">
        <v>9</v>
      </c>
      <c r="B4" s="77"/>
      <c r="C4" s="245"/>
      <c r="D4" s="245"/>
      <c r="E4" s="245"/>
      <c r="F4" s="245"/>
      <c r="G4" s="246"/>
    </row>
    <row r="5" spans="1:7">
      <c r="B5" s="6"/>
      <c r="C5" s="7"/>
      <c r="D5" s="8"/>
    </row>
  </sheetData>
  <sheetProtection password="DDE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179" workbookViewId="0">
      <selection activeCell="Y206" sqref="Y206"/>
    </sheetView>
  </sheetViews>
  <sheetFormatPr defaultRowHeight="12.75" outlineLevelRow="1"/>
  <cols>
    <col min="1" max="1" width="3.42578125" customWidth="1"/>
    <col min="2" max="2" width="12.7109375" style="90" customWidth="1"/>
    <col min="3" max="3" width="61.28515625" style="9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55" t="s">
        <v>87</v>
      </c>
      <c r="B1" s="255"/>
      <c r="C1" s="255"/>
      <c r="D1" s="255"/>
      <c r="E1" s="255"/>
      <c r="F1" s="255"/>
      <c r="G1" s="255"/>
      <c r="AG1" t="s">
        <v>88</v>
      </c>
    </row>
    <row r="2" spans="1:60" ht="25.15" customHeight="1">
      <c r="A2" s="143" t="s">
        <v>7</v>
      </c>
      <c r="B2" s="77" t="s">
        <v>46</v>
      </c>
      <c r="C2" s="256" t="s">
        <v>47</v>
      </c>
      <c r="D2" s="257"/>
      <c r="E2" s="257"/>
      <c r="F2" s="257"/>
      <c r="G2" s="258"/>
      <c r="AG2" t="s">
        <v>89</v>
      </c>
    </row>
    <row r="3" spans="1:60" ht="25.15" customHeight="1">
      <c r="A3" s="143" t="s">
        <v>8</v>
      </c>
      <c r="B3" s="77" t="s">
        <v>41</v>
      </c>
      <c r="C3" s="256" t="s">
        <v>42</v>
      </c>
      <c r="D3" s="257"/>
      <c r="E3" s="257"/>
      <c r="F3" s="257"/>
      <c r="G3" s="258"/>
      <c r="AC3" s="90" t="s">
        <v>89</v>
      </c>
      <c r="AG3" t="s">
        <v>90</v>
      </c>
    </row>
    <row r="4" spans="1:60" ht="25.15" customHeight="1">
      <c r="A4" s="144" t="s">
        <v>9</v>
      </c>
      <c r="B4" s="145" t="s">
        <v>41</v>
      </c>
      <c r="C4" s="259" t="s">
        <v>42</v>
      </c>
      <c r="D4" s="260"/>
      <c r="E4" s="260"/>
      <c r="F4" s="260"/>
      <c r="G4" s="261"/>
      <c r="AG4" t="s">
        <v>91</v>
      </c>
    </row>
    <row r="5" spans="1:60">
      <c r="D5" s="142"/>
    </row>
    <row r="6" spans="1:60" ht="38.25">
      <c r="A6" s="147" t="s">
        <v>92</v>
      </c>
      <c r="B6" s="149" t="s">
        <v>93</v>
      </c>
      <c r="C6" s="149" t="s">
        <v>94</v>
      </c>
      <c r="D6" s="148" t="s">
        <v>95</v>
      </c>
      <c r="E6" s="147" t="s">
        <v>96</v>
      </c>
      <c r="F6" s="146" t="s">
        <v>97</v>
      </c>
      <c r="G6" s="147" t="s">
        <v>29</v>
      </c>
      <c r="H6" s="150" t="s">
        <v>30</v>
      </c>
      <c r="I6" s="150" t="s">
        <v>98</v>
      </c>
      <c r="J6" s="150" t="s">
        <v>31</v>
      </c>
      <c r="K6" s="150" t="s">
        <v>99</v>
      </c>
      <c r="L6" s="150" t="s">
        <v>100</v>
      </c>
      <c r="M6" s="150" t="s">
        <v>101</v>
      </c>
      <c r="N6" s="150" t="s">
        <v>102</v>
      </c>
      <c r="O6" s="150" t="s">
        <v>103</v>
      </c>
      <c r="P6" s="150" t="s">
        <v>104</v>
      </c>
      <c r="Q6" s="150" t="s">
        <v>105</v>
      </c>
      <c r="R6" s="150" t="s">
        <v>106</v>
      </c>
      <c r="S6" s="150" t="s">
        <v>107</v>
      </c>
      <c r="T6" s="150" t="s">
        <v>108</v>
      </c>
      <c r="U6" s="150" t="s">
        <v>109</v>
      </c>
      <c r="V6" s="150" t="s">
        <v>110</v>
      </c>
      <c r="W6" s="150" t="s">
        <v>111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8" t="s">
        <v>112</v>
      </c>
      <c r="B8" s="169" t="s">
        <v>53</v>
      </c>
      <c r="C8" s="191" t="s">
        <v>54</v>
      </c>
      <c r="D8" s="170"/>
      <c r="E8" s="171"/>
      <c r="F8" s="172"/>
      <c r="G8" s="172">
        <f>SUMIF(AG9:AG47,"&lt;&gt;NOR",G9:G47)</f>
        <v>0</v>
      </c>
      <c r="H8" s="172"/>
      <c r="I8" s="172">
        <f>SUM(I9:I47)</f>
        <v>0</v>
      </c>
      <c r="J8" s="172"/>
      <c r="K8" s="172">
        <f>SUM(K9:K47)</f>
        <v>0</v>
      </c>
      <c r="L8" s="172"/>
      <c r="M8" s="172">
        <f>SUM(M9:M47)</f>
        <v>0</v>
      </c>
      <c r="N8" s="172"/>
      <c r="O8" s="172">
        <f>SUM(O9:O47)</f>
        <v>8.66</v>
      </c>
      <c r="P8" s="172"/>
      <c r="Q8" s="172">
        <f>SUM(Q9:Q47)</f>
        <v>0</v>
      </c>
      <c r="R8" s="172"/>
      <c r="S8" s="172"/>
      <c r="T8" s="173"/>
      <c r="U8" s="167"/>
      <c r="V8" s="167">
        <f>SUM(V9:V47)</f>
        <v>118.73</v>
      </c>
      <c r="W8" s="167"/>
      <c r="AG8" t="s">
        <v>113</v>
      </c>
    </row>
    <row r="9" spans="1:60" ht="22.5" outlineLevel="1">
      <c r="A9" s="174">
        <v>1</v>
      </c>
      <c r="B9" s="175" t="s">
        <v>114</v>
      </c>
      <c r="C9" s="192" t="s">
        <v>115</v>
      </c>
      <c r="D9" s="176" t="s">
        <v>116</v>
      </c>
      <c r="E9" s="177">
        <v>9.18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3.7670000000000002E-2</v>
      </c>
      <c r="O9" s="179">
        <f>ROUND(E9*N9,2)</f>
        <v>0.35</v>
      </c>
      <c r="P9" s="179">
        <v>0</v>
      </c>
      <c r="Q9" s="179">
        <f>ROUND(E9*P9,2)</f>
        <v>0</v>
      </c>
      <c r="R9" s="179" t="s">
        <v>117</v>
      </c>
      <c r="S9" s="179" t="s">
        <v>118</v>
      </c>
      <c r="T9" s="180" t="s">
        <v>118</v>
      </c>
      <c r="U9" s="161">
        <v>0.41</v>
      </c>
      <c r="V9" s="161">
        <f>ROUND(E9*U9,2)</f>
        <v>3.76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253" t="s">
        <v>120</v>
      </c>
      <c r="D10" s="254"/>
      <c r="E10" s="254"/>
      <c r="F10" s="254"/>
      <c r="G10" s="254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121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93" t="s">
        <v>122</v>
      </c>
      <c r="D11" s="163"/>
      <c r="E11" s="164">
        <v>9.18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58"/>
      <c r="B12" s="159"/>
      <c r="C12" s="193" t="s">
        <v>124</v>
      </c>
      <c r="D12" s="163"/>
      <c r="E12" s="164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>
      <c r="A13" s="174">
        <v>2</v>
      </c>
      <c r="B13" s="175" t="s">
        <v>125</v>
      </c>
      <c r="C13" s="192" t="s">
        <v>126</v>
      </c>
      <c r="D13" s="176" t="s">
        <v>116</v>
      </c>
      <c r="E13" s="177">
        <v>44.17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4.8500000000000001E-3</v>
      </c>
      <c r="O13" s="179">
        <f>ROUND(E13*N13,2)</f>
        <v>0.21</v>
      </c>
      <c r="P13" s="179">
        <v>0</v>
      </c>
      <c r="Q13" s="179">
        <f>ROUND(E13*P13,2)</f>
        <v>0</v>
      </c>
      <c r="R13" s="179" t="s">
        <v>127</v>
      </c>
      <c r="S13" s="179" t="s">
        <v>118</v>
      </c>
      <c r="T13" s="180" t="s">
        <v>118</v>
      </c>
      <c r="U13" s="161">
        <v>0.36499999999999999</v>
      </c>
      <c r="V13" s="161">
        <f>ROUND(E13*U13,2)</f>
        <v>16.12</v>
      </c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119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253" t="s">
        <v>128</v>
      </c>
      <c r="D14" s="254"/>
      <c r="E14" s="254"/>
      <c r="F14" s="254"/>
      <c r="G14" s="254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>
      <c r="A15" s="158"/>
      <c r="B15" s="159"/>
      <c r="C15" s="193" t="s">
        <v>129</v>
      </c>
      <c r="D15" s="163"/>
      <c r="E15" s="164">
        <v>44.17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123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>
      <c r="A16" s="174">
        <v>3</v>
      </c>
      <c r="B16" s="175" t="s">
        <v>130</v>
      </c>
      <c r="C16" s="192" t="s">
        <v>131</v>
      </c>
      <c r="D16" s="176" t="s">
        <v>116</v>
      </c>
      <c r="E16" s="177">
        <v>44.17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9">
        <v>2.9999999999999997E-4</v>
      </c>
      <c r="O16" s="179">
        <f>ROUND(E16*N16,2)</f>
        <v>0.01</v>
      </c>
      <c r="P16" s="179">
        <v>0</v>
      </c>
      <c r="Q16" s="179">
        <f>ROUND(E16*P16,2)</f>
        <v>0</v>
      </c>
      <c r="R16" s="179" t="s">
        <v>127</v>
      </c>
      <c r="S16" s="179" t="s">
        <v>118</v>
      </c>
      <c r="T16" s="180" t="s">
        <v>118</v>
      </c>
      <c r="U16" s="161">
        <v>8.8999999999999996E-2</v>
      </c>
      <c r="V16" s="161">
        <f>ROUND(E16*U16,2)</f>
        <v>3.93</v>
      </c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119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58"/>
      <c r="B17" s="159"/>
      <c r="C17" s="253" t="s">
        <v>128</v>
      </c>
      <c r="D17" s="254"/>
      <c r="E17" s="254"/>
      <c r="F17" s="254"/>
      <c r="G17" s="254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93" t="s">
        <v>132</v>
      </c>
      <c r="D18" s="163"/>
      <c r="E18" s="164">
        <v>44.17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5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>
      <c r="A19" s="174">
        <v>4</v>
      </c>
      <c r="B19" s="175" t="s">
        <v>133</v>
      </c>
      <c r="C19" s="192" t="s">
        <v>134</v>
      </c>
      <c r="D19" s="176" t="s">
        <v>116</v>
      </c>
      <c r="E19" s="177">
        <v>127.125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9">
        <v>4.1999999999999997E-3</v>
      </c>
      <c r="O19" s="179">
        <f>ROUND(E19*N19,2)</f>
        <v>0.53</v>
      </c>
      <c r="P19" s="179">
        <v>0</v>
      </c>
      <c r="Q19" s="179">
        <f>ROUND(E19*P19,2)</f>
        <v>0</v>
      </c>
      <c r="R19" s="179" t="s">
        <v>127</v>
      </c>
      <c r="S19" s="179" t="s">
        <v>118</v>
      </c>
      <c r="T19" s="180" t="s">
        <v>118</v>
      </c>
      <c r="U19" s="161">
        <v>0.245</v>
      </c>
      <c r="V19" s="161">
        <f>ROUND(E19*U19,2)</f>
        <v>31.15</v>
      </c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119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58"/>
      <c r="B20" s="159"/>
      <c r="C20" s="253" t="s">
        <v>128</v>
      </c>
      <c r="D20" s="254"/>
      <c r="E20" s="254"/>
      <c r="F20" s="254"/>
      <c r="G20" s="254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>
      <c r="A21" s="158"/>
      <c r="B21" s="159"/>
      <c r="C21" s="193" t="s">
        <v>135</v>
      </c>
      <c r="D21" s="163"/>
      <c r="E21" s="164">
        <v>40.049999999999997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123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>
      <c r="A22" s="158"/>
      <c r="B22" s="159"/>
      <c r="C22" s="193" t="s">
        <v>136</v>
      </c>
      <c r="D22" s="163"/>
      <c r="E22" s="164">
        <v>82.025000000000006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123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93" t="s">
        <v>137</v>
      </c>
      <c r="D23" s="163"/>
      <c r="E23" s="164">
        <v>5.05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>
      <c r="A24" s="174">
        <v>5</v>
      </c>
      <c r="B24" s="175" t="s">
        <v>138</v>
      </c>
      <c r="C24" s="192" t="s">
        <v>139</v>
      </c>
      <c r="D24" s="176" t="s">
        <v>116</v>
      </c>
      <c r="E24" s="177">
        <v>127.125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9">
        <v>2.9999999999999997E-4</v>
      </c>
      <c r="O24" s="179">
        <f>ROUND(E24*N24,2)</f>
        <v>0.04</v>
      </c>
      <c r="P24" s="179">
        <v>0</v>
      </c>
      <c r="Q24" s="179">
        <f>ROUND(E24*P24,2)</f>
        <v>0</v>
      </c>
      <c r="R24" s="179" t="s">
        <v>127</v>
      </c>
      <c r="S24" s="179" t="s">
        <v>118</v>
      </c>
      <c r="T24" s="180" t="s">
        <v>118</v>
      </c>
      <c r="U24" s="161">
        <v>7.0000000000000007E-2</v>
      </c>
      <c r="V24" s="161">
        <f>ROUND(E24*U24,2)</f>
        <v>8.9</v>
      </c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119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8"/>
      <c r="B25" s="159"/>
      <c r="C25" s="253" t="s">
        <v>128</v>
      </c>
      <c r="D25" s="254"/>
      <c r="E25" s="254"/>
      <c r="F25" s="254"/>
      <c r="G25" s="254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58"/>
      <c r="B26" s="159"/>
      <c r="C26" s="193" t="s">
        <v>140</v>
      </c>
      <c r="D26" s="163"/>
      <c r="E26" s="164">
        <v>127.125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123</v>
      </c>
      <c r="AH26" s="151">
        <v>5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74">
        <v>6</v>
      </c>
      <c r="B27" s="175" t="s">
        <v>141</v>
      </c>
      <c r="C27" s="192" t="s">
        <v>142</v>
      </c>
      <c r="D27" s="176" t="s">
        <v>116</v>
      </c>
      <c r="E27" s="177">
        <v>18.690000000000001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4.0000000000000003E-5</v>
      </c>
      <c r="O27" s="179">
        <f>ROUND(E27*N27,2)</f>
        <v>0</v>
      </c>
      <c r="P27" s="179">
        <v>0</v>
      </c>
      <c r="Q27" s="179">
        <f>ROUND(E27*P27,2)</f>
        <v>0</v>
      </c>
      <c r="R27" s="179" t="s">
        <v>127</v>
      </c>
      <c r="S27" s="179" t="s">
        <v>118</v>
      </c>
      <c r="T27" s="180" t="s">
        <v>118</v>
      </c>
      <c r="U27" s="161">
        <v>7.8E-2</v>
      </c>
      <c r="V27" s="161">
        <f>ROUND(E27*U27,2)</f>
        <v>1.46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>
      <c r="A28" s="158"/>
      <c r="B28" s="159"/>
      <c r="C28" s="253" t="s">
        <v>143</v>
      </c>
      <c r="D28" s="254"/>
      <c r="E28" s="254"/>
      <c r="F28" s="254"/>
      <c r="G28" s="254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81" t="str">
        <f>C28</f>
        <v>které se zřizují před úpravami povrchu, a obalení osazených dveřních zárubní před znečištěním při úpravách povrchu nástřikem plastických maltovin včetně pozdějšího odkrytí,</v>
      </c>
      <c r="BB28" s="151"/>
      <c r="BC28" s="151"/>
      <c r="BD28" s="151"/>
      <c r="BE28" s="151"/>
      <c r="BF28" s="151"/>
      <c r="BG28" s="151"/>
      <c r="BH28" s="151"/>
    </row>
    <row r="29" spans="1:60" outlineLevel="1">
      <c r="A29" s="158"/>
      <c r="B29" s="159"/>
      <c r="C29" s="193" t="s">
        <v>144</v>
      </c>
      <c r="D29" s="163"/>
      <c r="E29" s="164">
        <v>18.690000000000001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123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>
      <c r="A30" s="174">
        <v>7</v>
      </c>
      <c r="B30" s="175" t="s">
        <v>145</v>
      </c>
      <c r="C30" s="192" t="s">
        <v>146</v>
      </c>
      <c r="D30" s="176" t="s">
        <v>116</v>
      </c>
      <c r="E30" s="177">
        <v>5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0</v>
      </c>
      <c r="N30" s="179">
        <v>0.10712000000000001</v>
      </c>
      <c r="O30" s="179">
        <f>ROUND(E30*N30,2)</f>
        <v>0.54</v>
      </c>
      <c r="P30" s="179">
        <v>0</v>
      </c>
      <c r="Q30" s="179">
        <f>ROUND(E30*P30,2)</f>
        <v>0</v>
      </c>
      <c r="R30" s="179" t="s">
        <v>117</v>
      </c>
      <c r="S30" s="179" t="s">
        <v>118</v>
      </c>
      <c r="T30" s="180" t="s">
        <v>118</v>
      </c>
      <c r="U30" s="161">
        <v>0.69998000000000005</v>
      </c>
      <c r="V30" s="161">
        <f>ROUND(E30*U30,2)</f>
        <v>3.5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58"/>
      <c r="B31" s="159"/>
      <c r="C31" s="253" t="s">
        <v>147</v>
      </c>
      <c r="D31" s="254"/>
      <c r="E31" s="254"/>
      <c r="F31" s="254"/>
      <c r="G31" s="254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74">
        <v>8</v>
      </c>
      <c r="B32" s="175" t="s">
        <v>148</v>
      </c>
      <c r="C32" s="192" t="s">
        <v>149</v>
      </c>
      <c r="D32" s="176" t="s">
        <v>116</v>
      </c>
      <c r="E32" s="177">
        <v>52.000999999999998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79">
        <v>4.5580000000000002E-2</v>
      </c>
      <c r="O32" s="179">
        <f>ROUND(E32*N32,2)</f>
        <v>2.37</v>
      </c>
      <c r="P32" s="179">
        <v>0</v>
      </c>
      <c r="Q32" s="179">
        <f>ROUND(E32*P32,2)</f>
        <v>0</v>
      </c>
      <c r="R32" s="179" t="s">
        <v>127</v>
      </c>
      <c r="S32" s="179" t="s">
        <v>118</v>
      </c>
      <c r="T32" s="180" t="s">
        <v>118</v>
      </c>
      <c r="U32" s="161">
        <v>0.60799999999999998</v>
      </c>
      <c r="V32" s="161">
        <f>ROUND(E32*U32,2)</f>
        <v>31.62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119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58"/>
      <c r="B33" s="159"/>
      <c r="C33" s="253" t="s">
        <v>150</v>
      </c>
      <c r="D33" s="254"/>
      <c r="E33" s="254"/>
      <c r="F33" s="254"/>
      <c r="G33" s="254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58"/>
      <c r="B34" s="159"/>
      <c r="C34" s="193" t="s">
        <v>151</v>
      </c>
      <c r="D34" s="163"/>
      <c r="E34" s="164">
        <v>4.6500000000000004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123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8"/>
      <c r="B35" s="159"/>
      <c r="C35" s="193" t="s">
        <v>152</v>
      </c>
      <c r="D35" s="163"/>
      <c r="E35" s="164">
        <v>14.13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123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8"/>
      <c r="B36" s="159"/>
      <c r="C36" s="193" t="s">
        <v>153</v>
      </c>
      <c r="D36" s="163"/>
      <c r="E36" s="164">
        <v>24.321000000000002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8"/>
      <c r="B37" s="159"/>
      <c r="C37" s="193" t="s">
        <v>154</v>
      </c>
      <c r="D37" s="163"/>
      <c r="E37" s="164">
        <v>8.9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123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82">
        <v>9</v>
      </c>
      <c r="B38" s="183" t="s">
        <v>155</v>
      </c>
      <c r="C38" s="194" t="s">
        <v>156</v>
      </c>
      <c r="D38" s="184" t="s">
        <v>116</v>
      </c>
      <c r="E38" s="185">
        <v>12</v>
      </c>
      <c r="F38" s="186"/>
      <c r="G38" s="187">
        <f>ROUND(E38*F38,2)</f>
        <v>0</v>
      </c>
      <c r="H38" s="186"/>
      <c r="I38" s="187">
        <f>ROUND(E38*H38,2)</f>
        <v>0</v>
      </c>
      <c r="J38" s="186"/>
      <c r="K38" s="187">
        <f>ROUND(E38*J38,2)</f>
        <v>0</v>
      </c>
      <c r="L38" s="187">
        <v>21</v>
      </c>
      <c r="M38" s="187">
        <f>G38*(1+L38/100)</f>
        <v>0</v>
      </c>
      <c r="N38" s="187">
        <v>3.6700000000000001E-3</v>
      </c>
      <c r="O38" s="187">
        <f>ROUND(E38*N38,2)</f>
        <v>0.04</v>
      </c>
      <c r="P38" s="187">
        <v>0</v>
      </c>
      <c r="Q38" s="187">
        <f>ROUND(E38*P38,2)</f>
        <v>0</v>
      </c>
      <c r="R38" s="187" t="s">
        <v>127</v>
      </c>
      <c r="S38" s="187" t="s">
        <v>118</v>
      </c>
      <c r="T38" s="188" t="s">
        <v>118</v>
      </c>
      <c r="U38" s="161">
        <v>0.36199999999999999</v>
      </c>
      <c r="V38" s="161">
        <f>ROUND(E38*U38,2)</f>
        <v>4.34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119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>
      <c r="A39" s="174">
        <v>10</v>
      </c>
      <c r="B39" s="175" t="s">
        <v>157</v>
      </c>
      <c r="C39" s="192" t="s">
        <v>158</v>
      </c>
      <c r="D39" s="176" t="s">
        <v>116</v>
      </c>
      <c r="E39" s="177">
        <v>17.29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9">
        <v>0.11025</v>
      </c>
      <c r="O39" s="179">
        <f>ROUND(E39*N39,2)</f>
        <v>1.91</v>
      </c>
      <c r="P39" s="179">
        <v>0</v>
      </c>
      <c r="Q39" s="179">
        <f>ROUND(E39*P39,2)</f>
        <v>0</v>
      </c>
      <c r="R39" s="179" t="s">
        <v>127</v>
      </c>
      <c r="S39" s="179" t="s">
        <v>118</v>
      </c>
      <c r="T39" s="180" t="s">
        <v>118</v>
      </c>
      <c r="U39" s="161">
        <v>0.443</v>
      </c>
      <c r="V39" s="161">
        <f>ROUND(E39*U39,2)</f>
        <v>7.66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119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8"/>
      <c r="B40" s="159"/>
      <c r="C40" s="253" t="s">
        <v>159</v>
      </c>
      <c r="D40" s="254"/>
      <c r="E40" s="254"/>
      <c r="F40" s="254"/>
      <c r="G40" s="254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8"/>
      <c r="B41" s="159"/>
      <c r="C41" s="193" t="s">
        <v>160</v>
      </c>
      <c r="D41" s="163"/>
      <c r="E41" s="164">
        <v>17.29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123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74">
        <v>11</v>
      </c>
      <c r="B42" s="175" t="s">
        <v>161</v>
      </c>
      <c r="C42" s="192" t="s">
        <v>162</v>
      </c>
      <c r="D42" s="176" t="s">
        <v>163</v>
      </c>
      <c r="E42" s="177">
        <v>3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9">
        <v>5.4010000000000002E-2</v>
      </c>
      <c r="O42" s="179">
        <f>ROUND(E42*N42,2)</f>
        <v>0.16</v>
      </c>
      <c r="P42" s="179">
        <v>0</v>
      </c>
      <c r="Q42" s="179">
        <f>ROUND(E42*P42,2)</f>
        <v>0</v>
      </c>
      <c r="R42" s="179" t="s">
        <v>117</v>
      </c>
      <c r="S42" s="179" t="s">
        <v>118</v>
      </c>
      <c r="T42" s="180" t="s">
        <v>118</v>
      </c>
      <c r="U42" s="161">
        <v>2.097</v>
      </c>
      <c r="V42" s="161">
        <f>ROUND(E42*U42,2)</f>
        <v>6.29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119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253" t="s">
        <v>164</v>
      </c>
      <c r="D43" s="254"/>
      <c r="E43" s="254"/>
      <c r="F43" s="254"/>
      <c r="G43" s="254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74">
        <v>12</v>
      </c>
      <c r="B44" s="175" t="s">
        <v>165</v>
      </c>
      <c r="C44" s="192" t="s">
        <v>166</v>
      </c>
      <c r="D44" s="176" t="s">
        <v>116</v>
      </c>
      <c r="E44" s="177">
        <v>5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21</v>
      </c>
      <c r="M44" s="179">
        <f>G44*(1+L44/100)</f>
        <v>0</v>
      </c>
      <c r="N44" s="179">
        <v>0.5</v>
      </c>
      <c r="O44" s="179">
        <f>ROUND(E44*N44,2)</f>
        <v>2.5</v>
      </c>
      <c r="P44" s="179">
        <v>0</v>
      </c>
      <c r="Q44" s="179">
        <f>ROUND(E44*P44,2)</f>
        <v>0</v>
      </c>
      <c r="R44" s="179"/>
      <c r="S44" s="179" t="s">
        <v>167</v>
      </c>
      <c r="T44" s="180" t="s">
        <v>168</v>
      </c>
      <c r="U44" s="161">
        <v>0</v>
      </c>
      <c r="V44" s="161">
        <f>ROUND(E44*U44,2)</f>
        <v>0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119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8"/>
      <c r="B45" s="159"/>
      <c r="C45" s="193" t="s">
        <v>169</v>
      </c>
      <c r="D45" s="163"/>
      <c r="E45" s="164">
        <v>5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123</v>
      </c>
      <c r="AH45" s="151">
        <v>5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82">
        <v>13</v>
      </c>
      <c r="B46" s="183" t="s">
        <v>170</v>
      </c>
      <c r="C46" s="194" t="s">
        <v>171</v>
      </c>
      <c r="D46" s="184" t="s">
        <v>172</v>
      </c>
      <c r="E46" s="185">
        <v>2</v>
      </c>
      <c r="F46" s="186"/>
      <c r="G46" s="187">
        <f>ROUND(E46*F46,2)</f>
        <v>0</v>
      </c>
      <c r="H46" s="186"/>
      <c r="I46" s="187">
        <f>ROUND(E46*H46,2)</f>
        <v>0</v>
      </c>
      <c r="J46" s="186"/>
      <c r="K46" s="187">
        <f>ROUND(E46*J46,2)</f>
        <v>0</v>
      </c>
      <c r="L46" s="187">
        <v>21</v>
      </c>
      <c r="M46" s="187">
        <f>G46*(1+L46/100)</f>
        <v>0</v>
      </c>
      <c r="N46" s="187">
        <v>0</v>
      </c>
      <c r="O46" s="187">
        <f>ROUND(E46*N46,2)</f>
        <v>0</v>
      </c>
      <c r="P46" s="187">
        <v>0</v>
      </c>
      <c r="Q46" s="187">
        <f>ROUND(E46*P46,2)</f>
        <v>0</v>
      </c>
      <c r="R46" s="187"/>
      <c r="S46" s="187" t="s">
        <v>167</v>
      </c>
      <c r="T46" s="188" t="s">
        <v>168</v>
      </c>
      <c r="U46" s="161">
        <v>0</v>
      </c>
      <c r="V46" s="161">
        <f>ROUND(E46*U46,2)</f>
        <v>0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119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82">
        <v>14</v>
      </c>
      <c r="B47" s="183" t="s">
        <v>173</v>
      </c>
      <c r="C47" s="194" t="s">
        <v>174</v>
      </c>
      <c r="D47" s="184" t="s">
        <v>172</v>
      </c>
      <c r="E47" s="185">
        <v>1</v>
      </c>
      <c r="F47" s="186"/>
      <c r="G47" s="187">
        <f>ROUND(E47*F47,2)</f>
        <v>0</v>
      </c>
      <c r="H47" s="186"/>
      <c r="I47" s="187">
        <f>ROUND(E47*H47,2)</f>
        <v>0</v>
      </c>
      <c r="J47" s="186"/>
      <c r="K47" s="187">
        <f>ROUND(E47*J47,2)</f>
        <v>0</v>
      </c>
      <c r="L47" s="187">
        <v>21</v>
      </c>
      <c r="M47" s="187">
        <f>G47*(1+L47/100)</f>
        <v>0</v>
      </c>
      <c r="N47" s="187">
        <v>0</v>
      </c>
      <c r="O47" s="187">
        <f>ROUND(E47*N47,2)</f>
        <v>0</v>
      </c>
      <c r="P47" s="187">
        <v>0</v>
      </c>
      <c r="Q47" s="187">
        <f>ROUND(E47*P47,2)</f>
        <v>0</v>
      </c>
      <c r="R47" s="187"/>
      <c r="S47" s="187" t="s">
        <v>167</v>
      </c>
      <c r="T47" s="188" t="s">
        <v>168</v>
      </c>
      <c r="U47" s="161">
        <v>0</v>
      </c>
      <c r="V47" s="161">
        <f>ROUND(E47*U47,2)</f>
        <v>0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119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>
      <c r="A48" s="168" t="s">
        <v>112</v>
      </c>
      <c r="B48" s="169" t="s">
        <v>55</v>
      </c>
      <c r="C48" s="191" t="s">
        <v>56</v>
      </c>
      <c r="D48" s="170"/>
      <c r="E48" s="171"/>
      <c r="F48" s="172"/>
      <c r="G48" s="172">
        <f>SUMIF(AG49:AG61,"&lt;&gt;NOR",G49:G61)</f>
        <v>0</v>
      </c>
      <c r="H48" s="172"/>
      <c r="I48" s="172">
        <f>SUM(I49:I61)</f>
        <v>0</v>
      </c>
      <c r="J48" s="172"/>
      <c r="K48" s="172">
        <f>SUM(K49:K61)</f>
        <v>0</v>
      </c>
      <c r="L48" s="172"/>
      <c r="M48" s="172">
        <f>SUM(M49:M61)</f>
        <v>0</v>
      </c>
      <c r="N48" s="172"/>
      <c r="O48" s="172">
        <f>SUM(O49:O61)</f>
        <v>0.04</v>
      </c>
      <c r="P48" s="172"/>
      <c r="Q48" s="172">
        <f>SUM(Q49:Q61)</f>
        <v>0</v>
      </c>
      <c r="R48" s="172"/>
      <c r="S48" s="172"/>
      <c r="T48" s="173"/>
      <c r="U48" s="167"/>
      <c r="V48" s="167">
        <f>SUM(V49:V61)</f>
        <v>28.450000000000003</v>
      </c>
      <c r="W48" s="167"/>
      <c r="AG48" t="s">
        <v>113</v>
      </c>
    </row>
    <row r="49" spans="1:60" outlineLevel="1">
      <c r="A49" s="182">
        <v>15</v>
      </c>
      <c r="B49" s="183" t="s">
        <v>175</v>
      </c>
      <c r="C49" s="194" t="s">
        <v>176</v>
      </c>
      <c r="D49" s="184" t="s">
        <v>116</v>
      </c>
      <c r="E49" s="185">
        <v>25</v>
      </c>
      <c r="F49" s="186"/>
      <c r="G49" s="187">
        <f t="shared" ref="G49:G59" si="0">ROUND(E49*F49,2)</f>
        <v>0</v>
      </c>
      <c r="H49" s="186"/>
      <c r="I49" s="187">
        <f t="shared" ref="I49:I59" si="1">ROUND(E49*H49,2)</f>
        <v>0</v>
      </c>
      <c r="J49" s="186"/>
      <c r="K49" s="187">
        <f t="shared" ref="K49:K59" si="2">ROUND(E49*J49,2)</f>
        <v>0</v>
      </c>
      <c r="L49" s="187">
        <v>21</v>
      </c>
      <c r="M49" s="187">
        <f t="shared" ref="M49:M59" si="3">G49*(1+L49/100)</f>
        <v>0</v>
      </c>
      <c r="N49" s="187">
        <v>1.58E-3</v>
      </c>
      <c r="O49" s="187">
        <f t="shared" ref="O49:O59" si="4">ROUND(E49*N49,2)</f>
        <v>0.04</v>
      </c>
      <c r="P49" s="187">
        <v>0</v>
      </c>
      <c r="Q49" s="187">
        <f t="shared" ref="Q49:Q59" si="5">ROUND(E49*P49,2)</f>
        <v>0</v>
      </c>
      <c r="R49" s="187" t="s">
        <v>177</v>
      </c>
      <c r="S49" s="187" t="s">
        <v>118</v>
      </c>
      <c r="T49" s="188" t="s">
        <v>118</v>
      </c>
      <c r="U49" s="161">
        <v>0.214</v>
      </c>
      <c r="V49" s="161">
        <f t="shared" ref="V49:V59" si="6">ROUND(E49*U49,2)</f>
        <v>5.35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119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54" customHeight="1" outlineLevel="1">
      <c r="A50" s="182">
        <v>16</v>
      </c>
      <c r="B50" s="183" t="s">
        <v>178</v>
      </c>
      <c r="C50" s="262" t="s">
        <v>476</v>
      </c>
      <c r="D50" s="184" t="s">
        <v>116</v>
      </c>
      <c r="E50" s="185">
        <v>75</v>
      </c>
      <c r="F50" s="186"/>
      <c r="G50" s="187">
        <f t="shared" si="0"/>
        <v>0</v>
      </c>
      <c r="H50" s="186"/>
      <c r="I50" s="187">
        <f t="shared" si="1"/>
        <v>0</v>
      </c>
      <c r="J50" s="186"/>
      <c r="K50" s="187">
        <f t="shared" si="2"/>
        <v>0</v>
      </c>
      <c r="L50" s="187">
        <v>21</v>
      </c>
      <c r="M50" s="187">
        <f t="shared" si="3"/>
        <v>0</v>
      </c>
      <c r="N50" s="187">
        <v>4.0000000000000003E-5</v>
      </c>
      <c r="O50" s="187">
        <f t="shared" si="4"/>
        <v>0</v>
      </c>
      <c r="P50" s="187">
        <v>0</v>
      </c>
      <c r="Q50" s="187">
        <f t="shared" si="5"/>
        <v>0</v>
      </c>
      <c r="R50" s="187" t="s">
        <v>127</v>
      </c>
      <c r="S50" s="187" t="s">
        <v>118</v>
      </c>
      <c r="T50" s="188" t="s">
        <v>118</v>
      </c>
      <c r="U50" s="161">
        <v>0.308</v>
      </c>
      <c r="V50" s="161">
        <f t="shared" si="6"/>
        <v>23.1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119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82">
        <v>17</v>
      </c>
      <c r="B51" s="183" t="s">
        <v>179</v>
      </c>
      <c r="C51" s="194" t="s">
        <v>180</v>
      </c>
      <c r="D51" s="184" t="s">
        <v>172</v>
      </c>
      <c r="E51" s="185">
        <v>1</v>
      </c>
      <c r="F51" s="186"/>
      <c r="G51" s="187">
        <f t="shared" si="0"/>
        <v>0</v>
      </c>
      <c r="H51" s="186"/>
      <c r="I51" s="187">
        <f t="shared" si="1"/>
        <v>0</v>
      </c>
      <c r="J51" s="186"/>
      <c r="K51" s="187">
        <f t="shared" si="2"/>
        <v>0</v>
      </c>
      <c r="L51" s="187">
        <v>21</v>
      </c>
      <c r="M51" s="187">
        <f t="shared" si="3"/>
        <v>0</v>
      </c>
      <c r="N51" s="187">
        <v>0</v>
      </c>
      <c r="O51" s="187">
        <f t="shared" si="4"/>
        <v>0</v>
      </c>
      <c r="P51" s="187">
        <v>0</v>
      </c>
      <c r="Q51" s="187">
        <f t="shared" si="5"/>
        <v>0</v>
      </c>
      <c r="R51" s="187"/>
      <c r="S51" s="187" t="s">
        <v>167</v>
      </c>
      <c r="T51" s="188" t="s">
        <v>168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119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>
      <c r="A52" s="182">
        <v>18</v>
      </c>
      <c r="B52" s="183" t="s">
        <v>181</v>
      </c>
      <c r="C52" s="194" t="s">
        <v>182</v>
      </c>
      <c r="D52" s="184" t="s">
        <v>172</v>
      </c>
      <c r="E52" s="185">
        <v>1</v>
      </c>
      <c r="F52" s="186"/>
      <c r="G52" s="187">
        <f t="shared" si="0"/>
        <v>0</v>
      </c>
      <c r="H52" s="186"/>
      <c r="I52" s="187">
        <f t="shared" si="1"/>
        <v>0</v>
      </c>
      <c r="J52" s="186"/>
      <c r="K52" s="187">
        <f t="shared" si="2"/>
        <v>0</v>
      </c>
      <c r="L52" s="187">
        <v>21</v>
      </c>
      <c r="M52" s="187">
        <f t="shared" si="3"/>
        <v>0</v>
      </c>
      <c r="N52" s="187">
        <v>0</v>
      </c>
      <c r="O52" s="187">
        <f t="shared" si="4"/>
        <v>0</v>
      </c>
      <c r="P52" s="187">
        <v>0</v>
      </c>
      <c r="Q52" s="187">
        <f t="shared" si="5"/>
        <v>0</v>
      </c>
      <c r="R52" s="187"/>
      <c r="S52" s="187" t="s">
        <v>167</v>
      </c>
      <c r="T52" s="188" t="s">
        <v>168</v>
      </c>
      <c r="U52" s="161">
        <v>0</v>
      </c>
      <c r="V52" s="161">
        <f t="shared" si="6"/>
        <v>0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119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>
      <c r="A53" s="182">
        <v>19</v>
      </c>
      <c r="B53" s="183" t="s">
        <v>183</v>
      </c>
      <c r="C53" s="194" t="s">
        <v>184</v>
      </c>
      <c r="D53" s="184" t="s">
        <v>172</v>
      </c>
      <c r="E53" s="185">
        <v>1</v>
      </c>
      <c r="F53" s="186"/>
      <c r="G53" s="187">
        <f t="shared" si="0"/>
        <v>0</v>
      </c>
      <c r="H53" s="186"/>
      <c r="I53" s="187">
        <f t="shared" si="1"/>
        <v>0</v>
      </c>
      <c r="J53" s="186"/>
      <c r="K53" s="187">
        <f t="shared" si="2"/>
        <v>0</v>
      </c>
      <c r="L53" s="187">
        <v>21</v>
      </c>
      <c r="M53" s="187">
        <f t="shared" si="3"/>
        <v>0</v>
      </c>
      <c r="N53" s="187">
        <v>0</v>
      </c>
      <c r="O53" s="187">
        <f t="shared" si="4"/>
        <v>0</v>
      </c>
      <c r="P53" s="187">
        <v>0</v>
      </c>
      <c r="Q53" s="187">
        <f t="shared" si="5"/>
        <v>0</v>
      </c>
      <c r="R53" s="187"/>
      <c r="S53" s="187" t="s">
        <v>167</v>
      </c>
      <c r="T53" s="188" t="s">
        <v>168</v>
      </c>
      <c r="U53" s="161">
        <v>0</v>
      </c>
      <c r="V53" s="161">
        <f t="shared" si="6"/>
        <v>0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119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82">
        <v>20</v>
      </c>
      <c r="B54" s="183" t="s">
        <v>185</v>
      </c>
      <c r="C54" s="194" t="s">
        <v>186</v>
      </c>
      <c r="D54" s="184" t="s">
        <v>116</v>
      </c>
      <c r="E54" s="185">
        <v>20</v>
      </c>
      <c r="F54" s="186"/>
      <c r="G54" s="187">
        <f t="shared" si="0"/>
        <v>0</v>
      </c>
      <c r="H54" s="186"/>
      <c r="I54" s="187">
        <f t="shared" si="1"/>
        <v>0</v>
      </c>
      <c r="J54" s="186"/>
      <c r="K54" s="187">
        <f t="shared" si="2"/>
        <v>0</v>
      </c>
      <c r="L54" s="187">
        <v>21</v>
      </c>
      <c r="M54" s="187">
        <f t="shared" si="3"/>
        <v>0</v>
      </c>
      <c r="N54" s="187">
        <v>0</v>
      </c>
      <c r="O54" s="187">
        <f t="shared" si="4"/>
        <v>0</v>
      </c>
      <c r="P54" s="187">
        <v>0</v>
      </c>
      <c r="Q54" s="187">
        <f t="shared" si="5"/>
        <v>0</v>
      </c>
      <c r="R54" s="187"/>
      <c r="S54" s="187" t="s">
        <v>167</v>
      </c>
      <c r="T54" s="188" t="s">
        <v>168</v>
      </c>
      <c r="U54" s="161">
        <v>0</v>
      </c>
      <c r="V54" s="161">
        <f t="shared" si="6"/>
        <v>0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119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82">
        <v>21</v>
      </c>
      <c r="B55" s="183" t="s">
        <v>187</v>
      </c>
      <c r="C55" s="194" t="s">
        <v>188</v>
      </c>
      <c r="D55" s="184" t="s">
        <v>189</v>
      </c>
      <c r="E55" s="185">
        <v>150</v>
      </c>
      <c r="F55" s="186"/>
      <c r="G55" s="187">
        <f t="shared" si="0"/>
        <v>0</v>
      </c>
      <c r="H55" s="186"/>
      <c r="I55" s="187">
        <f t="shared" si="1"/>
        <v>0</v>
      </c>
      <c r="J55" s="186"/>
      <c r="K55" s="187">
        <f t="shared" si="2"/>
        <v>0</v>
      </c>
      <c r="L55" s="187">
        <v>21</v>
      </c>
      <c r="M55" s="187">
        <f t="shared" si="3"/>
        <v>0</v>
      </c>
      <c r="N55" s="187">
        <v>0</v>
      </c>
      <c r="O55" s="187">
        <f t="shared" si="4"/>
        <v>0</v>
      </c>
      <c r="P55" s="187">
        <v>0</v>
      </c>
      <c r="Q55" s="187">
        <f t="shared" si="5"/>
        <v>0</v>
      </c>
      <c r="R55" s="187"/>
      <c r="S55" s="187" t="s">
        <v>167</v>
      </c>
      <c r="T55" s="188" t="s">
        <v>168</v>
      </c>
      <c r="U55" s="161">
        <v>0</v>
      </c>
      <c r="V55" s="161">
        <f t="shared" si="6"/>
        <v>0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119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82">
        <v>22</v>
      </c>
      <c r="B56" s="183" t="s">
        <v>190</v>
      </c>
      <c r="C56" s="194" t="s">
        <v>191</v>
      </c>
      <c r="D56" s="184" t="s">
        <v>192</v>
      </c>
      <c r="E56" s="185">
        <v>1</v>
      </c>
      <c r="F56" s="186"/>
      <c r="G56" s="187">
        <f t="shared" si="0"/>
        <v>0</v>
      </c>
      <c r="H56" s="186"/>
      <c r="I56" s="187">
        <f t="shared" si="1"/>
        <v>0</v>
      </c>
      <c r="J56" s="186"/>
      <c r="K56" s="187">
        <f t="shared" si="2"/>
        <v>0</v>
      </c>
      <c r="L56" s="187">
        <v>21</v>
      </c>
      <c r="M56" s="187">
        <f t="shared" si="3"/>
        <v>0</v>
      </c>
      <c r="N56" s="187">
        <v>0</v>
      </c>
      <c r="O56" s="187">
        <f t="shared" si="4"/>
        <v>0</v>
      </c>
      <c r="P56" s="187">
        <v>0</v>
      </c>
      <c r="Q56" s="187">
        <f t="shared" si="5"/>
        <v>0</v>
      </c>
      <c r="R56" s="187"/>
      <c r="S56" s="187" t="s">
        <v>167</v>
      </c>
      <c r="T56" s="188" t="s">
        <v>168</v>
      </c>
      <c r="U56" s="161">
        <v>0</v>
      </c>
      <c r="V56" s="161">
        <f t="shared" si="6"/>
        <v>0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119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82">
        <v>23</v>
      </c>
      <c r="B57" s="183" t="s">
        <v>193</v>
      </c>
      <c r="C57" s="194" t="s">
        <v>194</v>
      </c>
      <c r="D57" s="184" t="s">
        <v>172</v>
      </c>
      <c r="E57" s="185">
        <v>5</v>
      </c>
      <c r="F57" s="186"/>
      <c r="G57" s="187">
        <f t="shared" si="0"/>
        <v>0</v>
      </c>
      <c r="H57" s="186"/>
      <c r="I57" s="187">
        <f t="shared" si="1"/>
        <v>0</v>
      </c>
      <c r="J57" s="186"/>
      <c r="K57" s="187">
        <f t="shared" si="2"/>
        <v>0</v>
      </c>
      <c r="L57" s="187">
        <v>21</v>
      </c>
      <c r="M57" s="187">
        <f t="shared" si="3"/>
        <v>0</v>
      </c>
      <c r="N57" s="187">
        <v>0</v>
      </c>
      <c r="O57" s="187">
        <f t="shared" si="4"/>
        <v>0</v>
      </c>
      <c r="P57" s="187">
        <v>0</v>
      </c>
      <c r="Q57" s="187">
        <f t="shared" si="5"/>
        <v>0</v>
      </c>
      <c r="R57" s="187"/>
      <c r="S57" s="187" t="s">
        <v>167</v>
      </c>
      <c r="T57" s="188" t="s">
        <v>168</v>
      </c>
      <c r="U57" s="161">
        <v>0</v>
      </c>
      <c r="V57" s="161">
        <f t="shared" si="6"/>
        <v>0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119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82">
        <v>24</v>
      </c>
      <c r="B58" s="183" t="s">
        <v>195</v>
      </c>
      <c r="C58" s="194" t="s">
        <v>196</v>
      </c>
      <c r="D58" s="184" t="s">
        <v>172</v>
      </c>
      <c r="E58" s="185">
        <v>1</v>
      </c>
      <c r="F58" s="186"/>
      <c r="G58" s="187">
        <f t="shared" si="0"/>
        <v>0</v>
      </c>
      <c r="H58" s="186"/>
      <c r="I58" s="187">
        <f t="shared" si="1"/>
        <v>0</v>
      </c>
      <c r="J58" s="186"/>
      <c r="K58" s="187">
        <f t="shared" si="2"/>
        <v>0</v>
      </c>
      <c r="L58" s="187">
        <v>21</v>
      </c>
      <c r="M58" s="187">
        <f t="shared" si="3"/>
        <v>0</v>
      </c>
      <c r="N58" s="187">
        <v>0</v>
      </c>
      <c r="O58" s="187">
        <f t="shared" si="4"/>
        <v>0</v>
      </c>
      <c r="P58" s="187">
        <v>0</v>
      </c>
      <c r="Q58" s="187">
        <f t="shared" si="5"/>
        <v>0</v>
      </c>
      <c r="R58" s="187"/>
      <c r="S58" s="187" t="s">
        <v>167</v>
      </c>
      <c r="T58" s="188" t="s">
        <v>168</v>
      </c>
      <c r="U58" s="161">
        <v>0</v>
      </c>
      <c r="V58" s="161">
        <f t="shared" si="6"/>
        <v>0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119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>
      <c r="A59" s="174">
        <v>25</v>
      </c>
      <c r="B59" s="175" t="s">
        <v>197</v>
      </c>
      <c r="C59" s="192" t="s">
        <v>198</v>
      </c>
      <c r="D59" s="176" t="s">
        <v>199</v>
      </c>
      <c r="E59" s="177">
        <v>1</v>
      </c>
      <c r="F59" s="178"/>
      <c r="G59" s="179">
        <f t="shared" si="0"/>
        <v>0</v>
      </c>
      <c r="H59" s="178"/>
      <c r="I59" s="179">
        <f t="shared" si="1"/>
        <v>0</v>
      </c>
      <c r="J59" s="178"/>
      <c r="K59" s="179">
        <f t="shared" si="2"/>
        <v>0</v>
      </c>
      <c r="L59" s="179">
        <v>21</v>
      </c>
      <c r="M59" s="179">
        <f t="shared" si="3"/>
        <v>0</v>
      </c>
      <c r="N59" s="179">
        <v>0</v>
      </c>
      <c r="O59" s="179">
        <f t="shared" si="4"/>
        <v>0</v>
      </c>
      <c r="P59" s="179">
        <v>0</v>
      </c>
      <c r="Q59" s="179">
        <f t="shared" si="5"/>
        <v>0</v>
      </c>
      <c r="R59" s="179"/>
      <c r="S59" s="179" t="s">
        <v>167</v>
      </c>
      <c r="T59" s="180" t="s">
        <v>168</v>
      </c>
      <c r="U59" s="161">
        <v>0</v>
      </c>
      <c r="V59" s="161">
        <f t="shared" si="6"/>
        <v>0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119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58"/>
      <c r="B60" s="159"/>
      <c r="C60" s="247" t="s">
        <v>200</v>
      </c>
      <c r="D60" s="248"/>
      <c r="E60" s="248"/>
      <c r="F60" s="248"/>
      <c r="G60" s="248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201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82">
        <v>26</v>
      </c>
      <c r="B61" s="183" t="s">
        <v>202</v>
      </c>
      <c r="C61" s="194" t="s">
        <v>203</v>
      </c>
      <c r="D61" s="184" t="s">
        <v>172</v>
      </c>
      <c r="E61" s="185">
        <v>6</v>
      </c>
      <c r="F61" s="186"/>
      <c r="G61" s="187">
        <f>ROUND(E61*F61,2)</f>
        <v>0</v>
      </c>
      <c r="H61" s="186"/>
      <c r="I61" s="187">
        <f>ROUND(E61*H61,2)</f>
        <v>0</v>
      </c>
      <c r="J61" s="186"/>
      <c r="K61" s="187">
        <f>ROUND(E61*J61,2)</f>
        <v>0</v>
      </c>
      <c r="L61" s="187">
        <v>21</v>
      </c>
      <c r="M61" s="187">
        <f>G61*(1+L61/100)</f>
        <v>0</v>
      </c>
      <c r="N61" s="187">
        <v>0</v>
      </c>
      <c r="O61" s="187">
        <f>ROUND(E61*N61,2)</f>
        <v>0</v>
      </c>
      <c r="P61" s="187">
        <v>0</v>
      </c>
      <c r="Q61" s="187">
        <f>ROUND(E61*P61,2)</f>
        <v>0</v>
      </c>
      <c r="R61" s="187"/>
      <c r="S61" s="187" t="s">
        <v>167</v>
      </c>
      <c r="T61" s="188" t="s">
        <v>168</v>
      </c>
      <c r="U61" s="161">
        <v>0</v>
      </c>
      <c r="V61" s="161">
        <f>ROUND(E61*U61,2)</f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>
      <c r="A62" s="168" t="s">
        <v>112</v>
      </c>
      <c r="B62" s="169" t="s">
        <v>57</v>
      </c>
      <c r="C62" s="191" t="s">
        <v>58</v>
      </c>
      <c r="D62" s="170"/>
      <c r="E62" s="171"/>
      <c r="F62" s="172"/>
      <c r="G62" s="172">
        <f>SUMIF(AG63:AG117,"&lt;&gt;NOR",G63:G117)</f>
        <v>0</v>
      </c>
      <c r="H62" s="172"/>
      <c r="I62" s="172">
        <f>SUM(I63:I117)</f>
        <v>0</v>
      </c>
      <c r="J62" s="172"/>
      <c r="K62" s="172">
        <f>SUM(K63:K117)</f>
        <v>0</v>
      </c>
      <c r="L62" s="172"/>
      <c r="M62" s="172">
        <f>SUM(M63:M117)</f>
        <v>0</v>
      </c>
      <c r="N62" s="172"/>
      <c r="O62" s="172">
        <f>SUM(O63:O117)</f>
        <v>0.01</v>
      </c>
      <c r="P62" s="172"/>
      <c r="Q62" s="172">
        <f>SUM(Q63:Q117)</f>
        <v>15.009999999999998</v>
      </c>
      <c r="R62" s="172"/>
      <c r="S62" s="172"/>
      <c r="T62" s="173"/>
      <c r="U62" s="167"/>
      <c r="V62" s="167">
        <f>SUM(V63:V117)</f>
        <v>98.5</v>
      </c>
      <c r="W62" s="167"/>
      <c r="AG62" t="s">
        <v>113</v>
      </c>
    </row>
    <row r="63" spans="1:60" outlineLevel="1">
      <c r="A63" s="174">
        <v>27</v>
      </c>
      <c r="B63" s="175" t="s">
        <v>204</v>
      </c>
      <c r="C63" s="192" t="s">
        <v>205</v>
      </c>
      <c r="D63" s="176" t="s">
        <v>116</v>
      </c>
      <c r="E63" s="177">
        <v>5.44</v>
      </c>
      <c r="F63" s="178"/>
      <c r="G63" s="179">
        <f>ROUND(E63*F63,2)</f>
        <v>0</v>
      </c>
      <c r="H63" s="178"/>
      <c r="I63" s="179">
        <f>ROUND(E63*H63,2)</f>
        <v>0</v>
      </c>
      <c r="J63" s="178"/>
      <c r="K63" s="179">
        <f>ROUND(E63*J63,2)</f>
        <v>0</v>
      </c>
      <c r="L63" s="179">
        <v>21</v>
      </c>
      <c r="M63" s="179">
        <f>G63*(1+L63/100)</f>
        <v>0</v>
      </c>
      <c r="N63" s="179">
        <v>6.7000000000000002E-4</v>
      </c>
      <c r="O63" s="179">
        <f>ROUND(E63*N63,2)</f>
        <v>0</v>
      </c>
      <c r="P63" s="179">
        <v>5.5E-2</v>
      </c>
      <c r="Q63" s="179">
        <f>ROUND(E63*P63,2)</f>
        <v>0.3</v>
      </c>
      <c r="R63" s="179" t="s">
        <v>206</v>
      </c>
      <c r="S63" s="179" t="s">
        <v>118</v>
      </c>
      <c r="T63" s="180" t="s">
        <v>118</v>
      </c>
      <c r="U63" s="161">
        <v>0.38100000000000001</v>
      </c>
      <c r="V63" s="161">
        <f>ROUND(E63*U63,2)</f>
        <v>2.0699999999999998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119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>
      <c r="A64" s="158"/>
      <c r="B64" s="159"/>
      <c r="C64" s="253" t="s">
        <v>207</v>
      </c>
      <c r="D64" s="254"/>
      <c r="E64" s="254"/>
      <c r="F64" s="254"/>
      <c r="G64" s="254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121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8"/>
      <c r="B65" s="159"/>
      <c r="C65" s="193" t="s">
        <v>208</v>
      </c>
      <c r="D65" s="163"/>
      <c r="E65" s="164">
        <v>5.44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123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>
      <c r="A66" s="174">
        <v>28</v>
      </c>
      <c r="B66" s="175" t="s">
        <v>209</v>
      </c>
      <c r="C66" s="192" t="s">
        <v>210</v>
      </c>
      <c r="D66" s="176" t="s">
        <v>211</v>
      </c>
      <c r="E66" s="177">
        <v>1.1685000000000001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21</v>
      </c>
      <c r="M66" s="179">
        <f>G66*(1+L66/100)</f>
        <v>0</v>
      </c>
      <c r="N66" s="179">
        <v>0</v>
      </c>
      <c r="O66" s="179">
        <f>ROUND(E66*N66,2)</f>
        <v>0</v>
      </c>
      <c r="P66" s="179">
        <v>2.2000000000000002</v>
      </c>
      <c r="Q66" s="179">
        <f>ROUND(E66*P66,2)</f>
        <v>2.57</v>
      </c>
      <c r="R66" s="179" t="s">
        <v>206</v>
      </c>
      <c r="S66" s="179" t="s">
        <v>118</v>
      </c>
      <c r="T66" s="180" t="s">
        <v>118</v>
      </c>
      <c r="U66" s="161">
        <v>7.51</v>
      </c>
      <c r="V66" s="161">
        <f>ROUND(E66*U66,2)</f>
        <v>8.7799999999999994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119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/>
      <c r="B67" s="159"/>
      <c r="C67" s="193" t="s">
        <v>212</v>
      </c>
      <c r="D67" s="163"/>
      <c r="E67" s="164">
        <v>0.38950000000000001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123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8"/>
      <c r="B68" s="159"/>
      <c r="C68" s="193" t="s">
        <v>213</v>
      </c>
      <c r="D68" s="163"/>
      <c r="E68" s="164">
        <v>0.77900000000000003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123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74">
        <v>29</v>
      </c>
      <c r="B69" s="175" t="s">
        <v>214</v>
      </c>
      <c r="C69" s="192" t="s">
        <v>215</v>
      </c>
      <c r="D69" s="176" t="s">
        <v>116</v>
      </c>
      <c r="E69" s="177">
        <v>15.58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9">
        <v>0</v>
      </c>
      <c r="O69" s="179">
        <f>ROUND(E69*N69,2)</f>
        <v>0</v>
      </c>
      <c r="P69" s="179">
        <v>0.02</v>
      </c>
      <c r="Q69" s="179">
        <f>ROUND(E69*P69,2)</f>
        <v>0.31</v>
      </c>
      <c r="R69" s="179" t="s">
        <v>206</v>
      </c>
      <c r="S69" s="179" t="s">
        <v>118</v>
      </c>
      <c r="T69" s="180" t="s">
        <v>118</v>
      </c>
      <c r="U69" s="161">
        <v>0.14699999999999999</v>
      </c>
      <c r="V69" s="161">
        <f>ROUND(E69*U69,2)</f>
        <v>2.29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119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58"/>
      <c r="B70" s="159"/>
      <c r="C70" s="253" t="s">
        <v>216</v>
      </c>
      <c r="D70" s="254"/>
      <c r="E70" s="254"/>
      <c r="F70" s="254"/>
      <c r="G70" s="254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58"/>
      <c r="B71" s="159"/>
      <c r="C71" s="193" t="s">
        <v>217</v>
      </c>
      <c r="D71" s="163"/>
      <c r="E71" s="164">
        <v>15.58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123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4">
        <v>30</v>
      </c>
      <c r="B72" s="175" t="s">
        <v>218</v>
      </c>
      <c r="C72" s="192" t="s">
        <v>219</v>
      </c>
      <c r="D72" s="176" t="s">
        <v>116</v>
      </c>
      <c r="E72" s="177">
        <v>2.0830000000000002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21</v>
      </c>
      <c r="M72" s="179">
        <f>G72*(1+L72/100)</f>
        <v>0</v>
      </c>
      <c r="N72" s="179">
        <v>3.4000000000000002E-4</v>
      </c>
      <c r="O72" s="179">
        <f>ROUND(E72*N72,2)</f>
        <v>0</v>
      </c>
      <c r="P72" s="179">
        <v>0.25</v>
      </c>
      <c r="Q72" s="179">
        <f>ROUND(E72*P72,2)</f>
        <v>0.52</v>
      </c>
      <c r="R72" s="179" t="s">
        <v>206</v>
      </c>
      <c r="S72" s="179" t="s">
        <v>118</v>
      </c>
      <c r="T72" s="180" t="s">
        <v>118</v>
      </c>
      <c r="U72" s="161">
        <v>1.383</v>
      </c>
      <c r="V72" s="161">
        <f>ROUND(E72*U72,2)</f>
        <v>2.88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119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8"/>
      <c r="B73" s="159"/>
      <c r="C73" s="253" t="s">
        <v>220</v>
      </c>
      <c r="D73" s="254"/>
      <c r="E73" s="254"/>
      <c r="F73" s="254"/>
      <c r="G73" s="254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8"/>
      <c r="B74" s="159"/>
      <c r="C74" s="193" t="s">
        <v>221</v>
      </c>
      <c r="D74" s="163"/>
      <c r="E74" s="164">
        <v>1.0249999999999999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123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8"/>
      <c r="B75" s="159"/>
      <c r="C75" s="193" t="s">
        <v>222</v>
      </c>
      <c r="D75" s="163"/>
      <c r="E75" s="164">
        <v>1.0580000000000001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123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4">
        <v>31</v>
      </c>
      <c r="B76" s="175" t="s">
        <v>223</v>
      </c>
      <c r="C76" s="192" t="s">
        <v>224</v>
      </c>
      <c r="D76" s="176" t="s">
        <v>163</v>
      </c>
      <c r="E76" s="177">
        <v>4</v>
      </c>
      <c r="F76" s="178"/>
      <c r="G76" s="179">
        <f>ROUND(E76*F76,2)</f>
        <v>0</v>
      </c>
      <c r="H76" s="178"/>
      <c r="I76" s="179">
        <f>ROUND(E76*H76,2)</f>
        <v>0</v>
      </c>
      <c r="J76" s="178"/>
      <c r="K76" s="179">
        <f>ROUND(E76*J76,2)</f>
        <v>0</v>
      </c>
      <c r="L76" s="179">
        <v>21</v>
      </c>
      <c r="M76" s="179">
        <f>G76*(1+L76/100)</f>
        <v>0</v>
      </c>
      <c r="N76" s="179">
        <v>0</v>
      </c>
      <c r="O76" s="179">
        <f>ROUND(E76*N76,2)</f>
        <v>0</v>
      </c>
      <c r="P76" s="179">
        <v>0</v>
      </c>
      <c r="Q76" s="179">
        <f>ROUND(E76*P76,2)</f>
        <v>0</v>
      </c>
      <c r="R76" s="179" t="s">
        <v>206</v>
      </c>
      <c r="S76" s="179" t="s">
        <v>118</v>
      </c>
      <c r="T76" s="180" t="s">
        <v>118</v>
      </c>
      <c r="U76" s="161">
        <v>0.05</v>
      </c>
      <c r="V76" s="161">
        <f>ROUND(E76*U76,2)</f>
        <v>0.2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119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8"/>
      <c r="B77" s="159"/>
      <c r="C77" s="253" t="s">
        <v>225</v>
      </c>
      <c r="D77" s="254"/>
      <c r="E77" s="254"/>
      <c r="F77" s="254"/>
      <c r="G77" s="254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74">
        <v>32</v>
      </c>
      <c r="B78" s="175" t="s">
        <v>226</v>
      </c>
      <c r="C78" s="192" t="s">
        <v>227</v>
      </c>
      <c r="D78" s="176" t="s">
        <v>116</v>
      </c>
      <c r="E78" s="177">
        <v>1.17</v>
      </c>
      <c r="F78" s="178"/>
      <c r="G78" s="179">
        <f>ROUND(E78*F78,2)</f>
        <v>0</v>
      </c>
      <c r="H78" s="178"/>
      <c r="I78" s="179">
        <f>ROUND(E78*H78,2)</f>
        <v>0</v>
      </c>
      <c r="J78" s="178"/>
      <c r="K78" s="179">
        <f>ROUND(E78*J78,2)</f>
        <v>0</v>
      </c>
      <c r="L78" s="179">
        <v>21</v>
      </c>
      <c r="M78" s="179">
        <f>G78*(1+L78/100)</f>
        <v>0</v>
      </c>
      <c r="N78" s="179">
        <v>1.17E-3</v>
      </c>
      <c r="O78" s="179">
        <f>ROUND(E78*N78,2)</f>
        <v>0</v>
      </c>
      <c r="P78" s="179">
        <v>8.7999999999999995E-2</v>
      </c>
      <c r="Q78" s="179">
        <f>ROUND(E78*P78,2)</f>
        <v>0.1</v>
      </c>
      <c r="R78" s="179" t="s">
        <v>206</v>
      </c>
      <c r="S78" s="179" t="s">
        <v>118</v>
      </c>
      <c r="T78" s="180" t="s">
        <v>118</v>
      </c>
      <c r="U78" s="161">
        <v>0.55600000000000005</v>
      </c>
      <c r="V78" s="161">
        <f>ROUND(E78*U78,2)</f>
        <v>0.65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119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58"/>
      <c r="B79" s="159"/>
      <c r="C79" s="253" t="s">
        <v>228</v>
      </c>
      <c r="D79" s="254"/>
      <c r="E79" s="254"/>
      <c r="F79" s="254"/>
      <c r="G79" s="254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121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58"/>
      <c r="B80" s="159"/>
      <c r="C80" s="193" t="s">
        <v>229</v>
      </c>
      <c r="D80" s="163"/>
      <c r="E80" s="164">
        <v>1.17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123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33.75" outlineLevel="1">
      <c r="A81" s="174">
        <v>33</v>
      </c>
      <c r="B81" s="175" t="s">
        <v>230</v>
      </c>
      <c r="C81" s="192" t="s">
        <v>231</v>
      </c>
      <c r="D81" s="176" t="s">
        <v>116</v>
      </c>
      <c r="E81" s="177">
        <v>8.8000000000000007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9">
        <v>1.17E-3</v>
      </c>
      <c r="O81" s="179">
        <f>ROUND(E81*N81,2)</f>
        <v>0.01</v>
      </c>
      <c r="P81" s="179">
        <v>7.5999999999999998E-2</v>
      </c>
      <c r="Q81" s="179">
        <f>ROUND(E81*P81,2)</f>
        <v>0.67</v>
      </c>
      <c r="R81" s="179" t="s">
        <v>206</v>
      </c>
      <c r="S81" s="179" t="s">
        <v>118</v>
      </c>
      <c r="T81" s="180" t="s">
        <v>118</v>
      </c>
      <c r="U81" s="161">
        <v>0.93899999999999995</v>
      </c>
      <c r="V81" s="161">
        <f>ROUND(E81*U81,2)</f>
        <v>8.26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58"/>
      <c r="B82" s="159"/>
      <c r="C82" s="193" t="s">
        <v>232</v>
      </c>
      <c r="D82" s="163"/>
      <c r="E82" s="164">
        <v>2.4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123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8"/>
      <c r="B83" s="159"/>
      <c r="C83" s="193" t="s">
        <v>233</v>
      </c>
      <c r="D83" s="163"/>
      <c r="E83" s="164">
        <v>6.4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123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>
      <c r="A84" s="174">
        <v>34</v>
      </c>
      <c r="B84" s="175" t="s">
        <v>234</v>
      </c>
      <c r="C84" s="192" t="s">
        <v>235</v>
      </c>
      <c r="D84" s="176" t="s">
        <v>116</v>
      </c>
      <c r="E84" s="177">
        <v>13.568</v>
      </c>
      <c r="F84" s="178"/>
      <c r="G84" s="179">
        <f>ROUND(E84*F84,2)</f>
        <v>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0</v>
      </c>
      <c r="N84" s="179">
        <v>0</v>
      </c>
      <c r="O84" s="179">
        <f>ROUND(E84*N84,2)</f>
        <v>0</v>
      </c>
      <c r="P84" s="179">
        <v>4.5999999999999999E-2</v>
      </c>
      <c r="Q84" s="179">
        <f>ROUND(E84*P84,2)</f>
        <v>0.62</v>
      </c>
      <c r="R84" s="179" t="s">
        <v>206</v>
      </c>
      <c r="S84" s="179" t="s">
        <v>118</v>
      </c>
      <c r="T84" s="180" t="s">
        <v>118</v>
      </c>
      <c r="U84" s="161">
        <v>0.26</v>
      </c>
      <c r="V84" s="161">
        <f>ROUND(E84*U84,2)</f>
        <v>3.53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119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8"/>
      <c r="B85" s="159"/>
      <c r="C85" s="193" t="s">
        <v>151</v>
      </c>
      <c r="D85" s="163"/>
      <c r="E85" s="164">
        <v>4.6500000000000004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123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/>
      <c r="B86" s="159"/>
      <c r="C86" s="193" t="s">
        <v>236</v>
      </c>
      <c r="D86" s="163"/>
      <c r="E86" s="164">
        <v>8.9179999999999993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123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>
      <c r="A87" s="174">
        <v>35</v>
      </c>
      <c r="B87" s="175" t="s">
        <v>237</v>
      </c>
      <c r="C87" s="192" t="s">
        <v>238</v>
      </c>
      <c r="D87" s="176" t="s">
        <v>116</v>
      </c>
      <c r="E87" s="177">
        <v>38.3035</v>
      </c>
      <c r="F87" s="178"/>
      <c r="G87" s="179">
        <f>ROUND(E87*F87,2)</f>
        <v>0</v>
      </c>
      <c r="H87" s="178"/>
      <c r="I87" s="179">
        <f>ROUND(E87*H87,2)</f>
        <v>0</v>
      </c>
      <c r="J87" s="178"/>
      <c r="K87" s="179">
        <f>ROUND(E87*J87,2)</f>
        <v>0</v>
      </c>
      <c r="L87" s="179">
        <v>21</v>
      </c>
      <c r="M87" s="179">
        <f>G87*(1+L87/100)</f>
        <v>0</v>
      </c>
      <c r="N87" s="179">
        <v>0</v>
      </c>
      <c r="O87" s="179">
        <f>ROUND(E87*N87,2)</f>
        <v>0</v>
      </c>
      <c r="P87" s="179">
        <v>6.0999999999999999E-2</v>
      </c>
      <c r="Q87" s="179">
        <f>ROUND(E87*P87,2)</f>
        <v>2.34</v>
      </c>
      <c r="R87" s="179" t="s">
        <v>206</v>
      </c>
      <c r="S87" s="179" t="s">
        <v>118</v>
      </c>
      <c r="T87" s="180" t="s">
        <v>118</v>
      </c>
      <c r="U87" s="161">
        <v>0.67</v>
      </c>
      <c r="V87" s="161">
        <f>ROUND(E87*U87,2)</f>
        <v>25.66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119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>
      <c r="A88" s="158"/>
      <c r="B88" s="159"/>
      <c r="C88" s="193" t="s">
        <v>239</v>
      </c>
      <c r="D88" s="163"/>
      <c r="E88" s="164">
        <v>38.3035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123</v>
      </c>
      <c r="AH88" s="151">
        <v>5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>
      <c r="A89" s="174">
        <v>36</v>
      </c>
      <c r="B89" s="175" t="s">
        <v>240</v>
      </c>
      <c r="C89" s="192" t="s">
        <v>241</v>
      </c>
      <c r="D89" s="176" t="s">
        <v>116</v>
      </c>
      <c r="E89" s="177">
        <v>38.3035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21</v>
      </c>
      <c r="M89" s="179">
        <f>G89*(1+L89/100)</f>
        <v>0</v>
      </c>
      <c r="N89" s="179">
        <v>0</v>
      </c>
      <c r="O89" s="179">
        <f>ROUND(E89*N89,2)</f>
        <v>0</v>
      </c>
      <c r="P89" s="179">
        <v>6.8000000000000005E-2</v>
      </c>
      <c r="Q89" s="179">
        <f>ROUND(E89*P89,2)</f>
        <v>2.6</v>
      </c>
      <c r="R89" s="179" t="s">
        <v>206</v>
      </c>
      <c r="S89" s="179" t="s">
        <v>118</v>
      </c>
      <c r="T89" s="180" t="s">
        <v>118</v>
      </c>
      <c r="U89" s="161">
        <v>0.3</v>
      </c>
      <c r="V89" s="161">
        <f>ROUND(E89*U89,2)</f>
        <v>11.49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119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8"/>
      <c r="B90" s="159"/>
      <c r="C90" s="253" t="s">
        <v>242</v>
      </c>
      <c r="D90" s="254"/>
      <c r="E90" s="254"/>
      <c r="F90" s="254"/>
      <c r="G90" s="254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121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93" t="s">
        <v>243</v>
      </c>
      <c r="D91" s="163"/>
      <c r="E91" s="164">
        <v>15.4785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8"/>
      <c r="B92" s="159"/>
      <c r="C92" s="193" t="s">
        <v>244</v>
      </c>
      <c r="D92" s="163"/>
      <c r="E92" s="164">
        <v>22.824999999999999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123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74">
        <v>37</v>
      </c>
      <c r="B93" s="175" t="s">
        <v>245</v>
      </c>
      <c r="C93" s="192" t="s">
        <v>246</v>
      </c>
      <c r="D93" s="176" t="s">
        <v>247</v>
      </c>
      <c r="E93" s="177">
        <v>24</v>
      </c>
      <c r="F93" s="178"/>
      <c r="G93" s="179">
        <f>ROUND(E93*F93,2)</f>
        <v>0</v>
      </c>
      <c r="H93" s="178"/>
      <c r="I93" s="179">
        <f>ROUND(E93*H93,2)</f>
        <v>0</v>
      </c>
      <c r="J93" s="178"/>
      <c r="K93" s="179">
        <f>ROUND(E93*J93,2)</f>
        <v>0</v>
      </c>
      <c r="L93" s="179">
        <v>21</v>
      </c>
      <c r="M93" s="179">
        <f>G93*(1+L93/100)</f>
        <v>0</v>
      </c>
      <c r="N93" s="179">
        <v>0</v>
      </c>
      <c r="O93" s="179">
        <f>ROUND(E93*N93,2)</f>
        <v>0</v>
      </c>
      <c r="P93" s="179">
        <v>0</v>
      </c>
      <c r="Q93" s="179">
        <f>ROUND(E93*P93,2)</f>
        <v>0</v>
      </c>
      <c r="R93" s="179" t="s">
        <v>248</v>
      </c>
      <c r="S93" s="179" t="s">
        <v>118</v>
      </c>
      <c r="T93" s="180" t="s">
        <v>118</v>
      </c>
      <c r="U93" s="161">
        <v>3.5000000000000003E-2</v>
      </c>
      <c r="V93" s="161">
        <f>ROUND(E93*U93,2)</f>
        <v>0.84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119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93" t="s">
        <v>249</v>
      </c>
      <c r="D94" s="163"/>
      <c r="E94" s="164">
        <v>24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>
      <c r="A95" s="174">
        <v>38</v>
      </c>
      <c r="B95" s="175" t="s">
        <v>250</v>
      </c>
      <c r="C95" s="192" t="s">
        <v>251</v>
      </c>
      <c r="D95" s="176" t="s">
        <v>116</v>
      </c>
      <c r="E95" s="177">
        <v>18.649999999999999</v>
      </c>
      <c r="F95" s="178"/>
      <c r="G95" s="179">
        <f>ROUND(E95*F95,2)</f>
        <v>0</v>
      </c>
      <c r="H95" s="178"/>
      <c r="I95" s="179">
        <f>ROUND(E95*H95,2)</f>
        <v>0</v>
      </c>
      <c r="J95" s="178"/>
      <c r="K95" s="179">
        <f>ROUND(E95*J95,2)</f>
        <v>0</v>
      </c>
      <c r="L95" s="179">
        <v>21</v>
      </c>
      <c r="M95" s="179">
        <f>G95*(1+L95/100)</f>
        <v>0</v>
      </c>
      <c r="N95" s="179">
        <v>0</v>
      </c>
      <c r="O95" s="179">
        <f>ROUND(E95*N95,2)</f>
        <v>0</v>
      </c>
      <c r="P95" s="179">
        <v>1E-3</v>
      </c>
      <c r="Q95" s="179">
        <f>ROUND(E95*P95,2)</f>
        <v>0.02</v>
      </c>
      <c r="R95" s="179" t="s">
        <v>248</v>
      </c>
      <c r="S95" s="179" t="s">
        <v>118</v>
      </c>
      <c r="T95" s="180" t="s">
        <v>118</v>
      </c>
      <c r="U95" s="161">
        <v>0.105</v>
      </c>
      <c r="V95" s="161">
        <f>ROUND(E95*U95,2)</f>
        <v>1.96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93" t="s">
        <v>252</v>
      </c>
      <c r="D96" s="163"/>
      <c r="E96" s="164">
        <v>18.649999999999999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82">
        <v>39</v>
      </c>
      <c r="B97" s="183" t="s">
        <v>253</v>
      </c>
      <c r="C97" s="194" t="s">
        <v>254</v>
      </c>
      <c r="D97" s="184" t="s">
        <v>116</v>
      </c>
      <c r="E97" s="185">
        <v>9.18</v>
      </c>
      <c r="F97" s="186"/>
      <c r="G97" s="187">
        <f>ROUND(E97*F97,2)</f>
        <v>0</v>
      </c>
      <c r="H97" s="186"/>
      <c r="I97" s="187">
        <f>ROUND(E97*H97,2)</f>
        <v>0</v>
      </c>
      <c r="J97" s="186"/>
      <c r="K97" s="187">
        <f>ROUND(E97*J97,2)</f>
        <v>0</v>
      </c>
      <c r="L97" s="187">
        <v>21</v>
      </c>
      <c r="M97" s="187">
        <f>G97*(1+L97/100)</f>
        <v>0</v>
      </c>
      <c r="N97" s="187">
        <v>1.0000000000000001E-5</v>
      </c>
      <c r="O97" s="187">
        <f>ROUND(E97*N97,2)</f>
        <v>0</v>
      </c>
      <c r="P97" s="187">
        <v>0</v>
      </c>
      <c r="Q97" s="187">
        <f>ROUND(E97*P97,2)</f>
        <v>0</v>
      </c>
      <c r="R97" s="187" t="s">
        <v>255</v>
      </c>
      <c r="S97" s="187" t="s">
        <v>118</v>
      </c>
      <c r="T97" s="188" t="s">
        <v>118</v>
      </c>
      <c r="U97" s="161">
        <v>6.8000000000000005E-2</v>
      </c>
      <c r="V97" s="161">
        <f>ROUND(E97*U97,2)</f>
        <v>0.62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119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>
      <c r="A98" s="174">
        <v>40</v>
      </c>
      <c r="B98" s="175" t="s">
        <v>256</v>
      </c>
      <c r="C98" s="192" t="s">
        <v>257</v>
      </c>
      <c r="D98" s="176" t="s">
        <v>116</v>
      </c>
      <c r="E98" s="177">
        <v>9.18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9">
        <v>1.1E-4</v>
      </c>
      <c r="O98" s="179">
        <f>ROUND(E98*N98,2)</f>
        <v>0</v>
      </c>
      <c r="P98" s="179">
        <v>0</v>
      </c>
      <c r="Q98" s="179">
        <f>ROUND(E98*P98,2)</f>
        <v>0</v>
      </c>
      <c r="R98" s="179" t="s">
        <v>255</v>
      </c>
      <c r="S98" s="179" t="s">
        <v>118</v>
      </c>
      <c r="T98" s="180" t="s">
        <v>118</v>
      </c>
      <c r="U98" s="161">
        <v>0.502</v>
      </c>
      <c r="V98" s="161">
        <f>ROUND(E98*U98,2)</f>
        <v>4.6100000000000003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119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58"/>
      <c r="B99" s="159"/>
      <c r="C99" s="193" t="s">
        <v>122</v>
      </c>
      <c r="D99" s="163"/>
      <c r="E99" s="164">
        <v>9.18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123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82">
        <v>41</v>
      </c>
      <c r="B100" s="183" t="s">
        <v>258</v>
      </c>
      <c r="C100" s="194" t="s">
        <v>259</v>
      </c>
      <c r="D100" s="184" t="s">
        <v>172</v>
      </c>
      <c r="E100" s="185">
        <v>1</v>
      </c>
      <c r="F100" s="186"/>
      <c r="G100" s="187">
        <f>ROUND(E100*F100,2)</f>
        <v>0</v>
      </c>
      <c r="H100" s="186"/>
      <c r="I100" s="187">
        <f>ROUND(E100*H100,2)</f>
        <v>0</v>
      </c>
      <c r="J100" s="186"/>
      <c r="K100" s="187">
        <f>ROUND(E100*J100,2)</f>
        <v>0</v>
      </c>
      <c r="L100" s="187">
        <v>21</v>
      </c>
      <c r="M100" s="187">
        <f>G100*(1+L100/100)</f>
        <v>0</v>
      </c>
      <c r="N100" s="187">
        <v>0</v>
      </c>
      <c r="O100" s="187">
        <f>ROUND(E100*N100,2)</f>
        <v>0</v>
      </c>
      <c r="P100" s="187">
        <v>2</v>
      </c>
      <c r="Q100" s="187">
        <f>ROUND(E100*P100,2)</f>
        <v>2</v>
      </c>
      <c r="R100" s="187"/>
      <c r="S100" s="187" t="s">
        <v>167</v>
      </c>
      <c r="T100" s="188" t="s">
        <v>168</v>
      </c>
      <c r="U100" s="161">
        <v>0</v>
      </c>
      <c r="V100" s="161">
        <f>ROUND(E100*U100,2)</f>
        <v>0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119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82">
        <v>42</v>
      </c>
      <c r="B101" s="183" t="s">
        <v>260</v>
      </c>
      <c r="C101" s="194" t="s">
        <v>261</v>
      </c>
      <c r="D101" s="184" t="s">
        <v>172</v>
      </c>
      <c r="E101" s="185">
        <v>1</v>
      </c>
      <c r="F101" s="186"/>
      <c r="G101" s="187">
        <f>ROUND(E101*F101,2)</f>
        <v>0</v>
      </c>
      <c r="H101" s="186"/>
      <c r="I101" s="187">
        <f>ROUND(E101*H101,2)</f>
        <v>0</v>
      </c>
      <c r="J101" s="186"/>
      <c r="K101" s="187">
        <f>ROUND(E101*J101,2)</f>
        <v>0</v>
      </c>
      <c r="L101" s="187">
        <v>21</v>
      </c>
      <c r="M101" s="187">
        <f>G101*(1+L101/100)</f>
        <v>0</v>
      </c>
      <c r="N101" s="187">
        <v>0</v>
      </c>
      <c r="O101" s="187">
        <f>ROUND(E101*N101,2)</f>
        <v>0</v>
      </c>
      <c r="P101" s="187">
        <v>0.1</v>
      </c>
      <c r="Q101" s="187">
        <f>ROUND(E101*P101,2)</f>
        <v>0.1</v>
      </c>
      <c r="R101" s="187"/>
      <c r="S101" s="187" t="s">
        <v>167</v>
      </c>
      <c r="T101" s="188" t="s">
        <v>168</v>
      </c>
      <c r="U101" s="161">
        <v>0</v>
      </c>
      <c r="V101" s="161">
        <f>ROUND(E101*U101,2)</f>
        <v>0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74">
        <v>43</v>
      </c>
      <c r="B102" s="175" t="s">
        <v>262</v>
      </c>
      <c r="C102" s="192" t="s">
        <v>263</v>
      </c>
      <c r="D102" s="176" t="s">
        <v>247</v>
      </c>
      <c r="E102" s="177">
        <v>5.4249999999999998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9">
        <v>0</v>
      </c>
      <c r="O102" s="179">
        <f>ROUND(E102*N102,2)</f>
        <v>0</v>
      </c>
      <c r="P102" s="179">
        <v>0.03</v>
      </c>
      <c r="Q102" s="179">
        <f>ROUND(E102*P102,2)</f>
        <v>0.16</v>
      </c>
      <c r="R102" s="179"/>
      <c r="S102" s="179" t="s">
        <v>167</v>
      </c>
      <c r="T102" s="180" t="s">
        <v>168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119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58"/>
      <c r="B103" s="159"/>
      <c r="C103" s="193" t="s">
        <v>264</v>
      </c>
      <c r="D103" s="163"/>
      <c r="E103" s="164">
        <v>5.4249999999999998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123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4">
        <v>44</v>
      </c>
      <c r="B104" s="175" t="s">
        <v>265</v>
      </c>
      <c r="C104" s="192" t="s">
        <v>266</v>
      </c>
      <c r="D104" s="176" t="s">
        <v>116</v>
      </c>
      <c r="E104" s="177">
        <v>14.5425</v>
      </c>
      <c r="F104" s="178"/>
      <c r="G104" s="179">
        <f>ROUND(E104*F104,2)</f>
        <v>0</v>
      </c>
      <c r="H104" s="178"/>
      <c r="I104" s="179">
        <f>ROUND(E104*H104,2)</f>
        <v>0</v>
      </c>
      <c r="J104" s="178"/>
      <c r="K104" s="179">
        <f>ROUND(E104*J104,2)</f>
        <v>0</v>
      </c>
      <c r="L104" s="179">
        <v>21</v>
      </c>
      <c r="M104" s="179">
        <f>G104*(1+L104/100)</f>
        <v>0</v>
      </c>
      <c r="N104" s="179">
        <v>0</v>
      </c>
      <c r="O104" s="179">
        <f>ROUND(E104*N104,2)</f>
        <v>0</v>
      </c>
      <c r="P104" s="179">
        <v>0</v>
      </c>
      <c r="Q104" s="179">
        <f>ROUND(E104*P104,2)</f>
        <v>0</v>
      </c>
      <c r="R104" s="179"/>
      <c r="S104" s="179" t="s">
        <v>167</v>
      </c>
      <c r="T104" s="180" t="s">
        <v>168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119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93" t="s">
        <v>267</v>
      </c>
      <c r="D105" s="163"/>
      <c r="E105" s="164">
        <v>14.5425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74">
        <v>45</v>
      </c>
      <c r="B106" s="175" t="s">
        <v>268</v>
      </c>
      <c r="C106" s="192" t="s">
        <v>269</v>
      </c>
      <c r="D106" s="176" t="s">
        <v>116</v>
      </c>
      <c r="E106" s="177">
        <v>18.649999999999999</v>
      </c>
      <c r="F106" s="178"/>
      <c r="G106" s="179">
        <f>ROUND(E106*F106,2)</f>
        <v>0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0</v>
      </c>
      <c r="N106" s="179">
        <v>0</v>
      </c>
      <c r="O106" s="179">
        <f>ROUND(E106*N106,2)</f>
        <v>0</v>
      </c>
      <c r="P106" s="179">
        <v>0</v>
      </c>
      <c r="Q106" s="179">
        <f>ROUND(E106*P106,2)</f>
        <v>0</v>
      </c>
      <c r="R106" s="179"/>
      <c r="S106" s="179" t="s">
        <v>167</v>
      </c>
      <c r="T106" s="180" t="s">
        <v>168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119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>
      <c r="A107" s="158"/>
      <c r="B107" s="159"/>
      <c r="C107" s="193" t="s">
        <v>270</v>
      </c>
      <c r="D107" s="163"/>
      <c r="E107" s="164">
        <v>18.649999999999999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123</v>
      </c>
      <c r="AH107" s="151">
        <v>5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82">
        <v>46</v>
      </c>
      <c r="B108" s="183" t="s">
        <v>271</v>
      </c>
      <c r="C108" s="194" t="s">
        <v>272</v>
      </c>
      <c r="D108" s="184" t="s">
        <v>116</v>
      </c>
      <c r="E108" s="185">
        <v>5</v>
      </c>
      <c r="F108" s="186"/>
      <c r="G108" s="187">
        <f t="shared" ref="G108:G117" si="7">ROUND(E108*F108,2)</f>
        <v>0</v>
      </c>
      <c r="H108" s="186"/>
      <c r="I108" s="187">
        <f t="shared" ref="I108:I117" si="8">ROUND(E108*H108,2)</f>
        <v>0</v>
      </c>
      <c r="J108" s="186"/>
      <c r="K108" s="187">
        <f t="shared" ref="K108:K117" si="9">ROUND(E108*J108,2)</f>
        <v>0</v>
      </c>
      <c r="L108" s="187">
        <v>21</v>
      </c>
      <c r="M108" s="187">
        <f t="shared" ref="M108:M117" si="10">G108*(1+L108/100)</f>
        <v>0</v>
      </c>
      <c r="N108" s="187">
        <v>0</v>
      </c>
      <c r="O108" s="187">
        <f t="shared" ref="O108:O117" si="11">ROUND(E108*N108,2)</f>
        <v>0</v>
      </c>
      <c r="P108" s="187">
        <v>0.5</v>
      </c>
      <c r="Q108" s="187">
        <f t="shared" ref="Q108:Q117" si="12">ROUND(E108*P108,2)</f>
        <v>2.5</v>
      </c>
      <c r="R108" s="187"/>
      <c r="S108" s="187" t="s">
        <v>167</v>
      </c>
      <c r="T108" s="188" t="s">
        <v>168</v>
      </c>
      <c r="U108" s="161">
        <v>0</v>
      </c>
      <c r="V108" s="161">
        <f t="shared" ref="V108:V117" si="13">ROUND(E108*U108,2)</f>
        <v>0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82">
        <v>47</v>
      </c>
      <c r="B109" s="183" t="s">
        <v>273</v>
      </c>
      <c r="C109" s="194" t="s">
        <v>274</v>
      </c>
      <c r="D109" s="184" t="s">
        <v>172</v>
      </c>
      <c r="E109" s="185">
        <v>1</v>
      </c>
      <c r="F109" s="186"/>
      <c r="G109" s="187">
        <f t="shared" si="7"/>
        <v>0</v>
      </c>
      <c r="H109" s="186"/>
      <c r="I109" s="187">
        <f t="shared" si="8"/>
        <v>0</v>
      </c>
      <c r="J109" s="186"/>
      <c r="K109" s="187">
        <f t="shared" si="9"/>
        <v>0</v>
      </c>
      <c r="L109" s="187">
        <v>21</v>
      </c>
      <c r="M109" s="187">
        <f t="shared" si="10"/>
        <v>0</v>
      </c>
      <c r="N109" s="187">
        <v>0</v>
      </c>
      <c r="O109" s="187">
        <f t="shared" si="11"/>
        <v>0</v>
      </c>
      <c r="P109" s="187">
        <v>0</v>
      </c>
      <c r="Q109" s="187">
        <f t="shared" si="12"/>
        <v>0</v>
      </c>
      <c r="R109" s="187"/>
      <c r="S109" s="187" t="s">
        <v>167</v>
      </c>
      <c r="T109" s="188" t="s">
        <v>168</v>
      </c>
      <c r="U109" s="161">
        <v>0</v>
      </c>
      <c r="V109" s="161">
        <f t="shared" si="13"/>
        <v>0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119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82">
        <v>48</v>
      </c>
      <c r="B110" s="183" t="s">
        <v>275</v>
      </c>
      <c r="C110" s="194" t="s">
        <v>276</v>
      </c>
      <c r="D110" s="184" t="s">
        <v>172</v>
      </c>
      <c r="E110" s="185">
        <v>1</v>
      </c>
      <c r="F110" s="186"/>
      <c r="G110" s="187">
        <f t="shared" si="7"/>
        <v>0</v>
      </c>
      <c r="H110" s="186"/>
      <c r="I110" s="187">
        <f t="shared" si="8"/>
        <v>0</v>
      </c>
      <c r="J110" s="186"/>
      <c r="K110" s="187">
        <f t="shared" si="9"/>
        <v>0</v>
      </c>
      <c r="L110" s="187">
        <v>21</v>
      </c>
      <c r="M110" s="187">
        <f t="shared" si="10"/>
        <v>0</v>
      </c>
      <c r="N110" s="187">
        <v>0</v>
      </c>
      <c r="O110" s="187">
        <f t="shared" si="11"/>
        <v>0</v>
      </c>
      <c r="P110" s="187">
        <v>0.2</v>
      </c>
      <c r="Q110" s="187">
        <f t="shared" si="12"/>
        <v>0.2</v>
      </c>
      <c r="R110" s="187"/>
      <c r="S110" s="187" t="s">
        <v>167</v>
      </c>
      <c r="T110" s="188" t="s">
        <v>168</v>
      </c>
      <c r="U110" s="161">
        <v>0</v>
      </c>
      <c r="V110" s="161">
        <f t="shared" si="13"/>
        <v>0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82">
        <v>49</v>
      </c>
      <c r="B111" s="183" t="s">
        <v>277</v>
      </c>
      <c r="C111" s="194" t="s">
        <v>278</v>
      </c>
      <c r="D111" s="184" t="s">
        <v>189</v>
      </c>
      <c r="E111" s="185">
        <v>40</v>
      </c>
      <c r="F111" s="186"/>
      <c r="G111" s="187">
        <f t="shared" si="7"/>
        <v>0</v>
      </c>
      <c r="H111" s="186"/>
      <c r="I111" s="187">
        <f t="shared" si="8"/>
        <v>0</v>
      </c>
      <c r="J111" s="186"/>
      <c r="K111" s="187">
        <f t="shared" si="9"/>
        <v>0</v>
      </c>
      <c r="L111" s="187">
        <v>21</v>
      </c>
      <c r="M111" s="187">
        <f t="shared" si="10"/>
        <v>0</v>
      </c>
      <c r="N111" s="187">
        <v>0</v>
      </c>
      <c r="O111" s="187">
        <f t="shared" si="11"/>
        <v>0</v>
      </c>
      <c r="P111" s="187">
        <v>0</v>
      </c>
      <c r="Q111" s="187">
        <f t="shared" si="12"/>
        <v>0</v>
      </c>
      <c r="R111" s="187"/>
      <c r="S111" s="187" t="s">
        <v>167</v>
      </c>
      <c r="T111" s="188" t="s">
        <v>168</v>
      </c>
      <c r="U111" s="161">
        <v>0</v>
      </c>
      <c r="V111" s="161">
        <f t="shared" si="13"/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119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82">
        <v>50</v>
      </c>
      <c r="B112" s="183" t="s">
        <v>279</v>
      </c>
      <c r="C112" s="194" t="s">
        <v>280</v>
      </c>
      <c r="D112" s="184" t="s">
        <v>192</v>
      </c>
      <c r="E112" s="185">
        <v>1</v>
      </c>
      <c r="F112" s="186"/>
      <c r="G112" s="187">
        <f t="shared" si="7"/>
        <v>0</v>
      </c>
      <c r="H112" s="186"/>
      <c r="I112" s="187">
        <f t="shared" si="8"/>
        <v>0</v>
      </c>
      <c r="J112" s="186"/>
      <c r="K112" s="187">
        <f t="shared" si="9"/>
        <v>0</v>
      </c>
      <c r="L112" s="187">
        <v>21</v>
      </c>
      <c r="M112" s="187">
        <f t="shared" si="10"/>
        <v>0</v>
      </c>
      <c r="N112" s="187">
        <v>0</v>
      </c>
      <c r="O112" s="187">
        <f t="shared" si="11"/>
        <v>0</v>
      </c>
      <c r="P112" s="187">
        <v>0</v>
      </c>
      <c r="Q112" s="187">
        <f t="shared" si="12"/>
        <v>0</v>
      </c>
      <c r="R112" s="187"/>
      <c r="S112" s="187" t="s">
        <v>167</v>
      </c>
      <c r="T112" s="188" t="s">
        <v>168</v>
      </c>
      <c r="U112" s="161">
        <v>0</v>
      </c>
      <c r="V112" s="161">
        <f t="shared" si="13"/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82">
        <v>51</v>
      </c>
      <c r="B113" s="183" t="s">
        <v>281</v>
      </c>
      <c r="C113" s="194" t="s">
        <v>282</v>
      </c>
      <c r="D113" s="184" t="s">
        <v>283</v>
      </c>
      <c r="E113" s="185">
        <v>15.02069</v>
      </c>
      <c r="F113" s="186"/>
      <c r="G113" s="187">
        <f t="shared" si="7"/>
        <v>0</v>
      </c>
      <c r="H113" s="186"/>
      <c r="I113" s="187">
        <f t="shared" si="8"/>
        <v>0</v>
      </c>
      <c r="J113" s="186"/>
      <c r="K113" s="187">
        <f t="shared" si="9"/>
        <v>0</v>
      </c>
      <c r="L113" s="187">
        <v>21</v>
      </c>
      <c r="M113" s="187">
        <f t="shared" si="10"/>
        <v>0</v>
      </c>
      <c r="N113" s="187">
        <v>0</v>
      </c>
      <c r="O113" s="187">
        <f t="shared" si="11"/>
        <v>0</v>
      </c>
      <c r="P113" s="187">
        <v>0</v>
      </c>
      <c r="Q113" s="187">
        <f t="shared" si="12"/>
        <v>0</v>
      </c>
      <c r="R113" s="187" t="s">
        <v>206</v>
      </c>
      <c r="S113" s="187" t="s">
        <v>118</v>
      </c>
      <c r="T113" s="188" t="s">
        <v>118</v>
      </c>
      <c r="U113" s="161">
        <v>0.49</v>
      </c>
      <c r="V113" s="161">
        <f t="shared" si="13"/>
        <v>7.36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284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82">
        <v>52</v>
      </c>
      <c r="B114" s="183" t="s">
        <v>285</v>
      </c>
      <c r="C114" s="194" t="s">
        <v>286</v>
      </c>
      <c r="D114" s="184" t="s">
        <v>283</v>
      </c>
      <c r="E114" s="185">
        <v>135.18620999999999</v>
      </c>
      <c r="F114" s="186"/>
      <c r="G114" s="187">
        <f t="shared" si="7"/>
        <v>0</v>
      </c>
      <c r="H114" s="186"/>
      <c r="I114" s="187">
        <f t="shared" si="8"/>
        <v>0</v>
      </c>
      <c r="J114" s="186"/>
      <c r="K114" s="187">
        <f t="shared" si="9"/>
        <v>0</v>
      </c>
      <c r="L114" s="187">
        <v>21</v>
      </c>
      <c r="M114" s="187">
        <f t="shared" si="10"/>
        <v>0</v>
      </c>
      <c r="N114" s="187">
        <v>0</v>
      </c>
      <c r="O114" s="187">
        <f t="shared" si="11"/>
        <v>0</v>
      </c>
      <c r="P114" s="187">
        <v>0</v>
      </c>
      <c r="Q114" s="187">
        <f t="shared" si="12"/>
        <v>0</v>
      </c>
      <c r="R114" s="187" t="s">
        <v>206</v>
      </c>
      <c r="S114" s="187" t="s">
        <v>118</v>
      </c>
      <c r="T114" s="188" t="s">
        <v>118</v>
      </c>
      <c r="U114" s="161">
        <v>0</v>
      </c>
      <c r="V114" s="161">
        <f t="shared" si="13"/>
        <v>0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82">
        <v>53</v>
      </c>
      <c r="B115" s="183" t="s">
        <v>287</v>
      </c>
      <c r="C115" s="194" t="s">
        <v>288</v>
      </c>
      <c r="D115" s="184" t="s">
        <v>283</v>
      </c>
      <c r="E115" s="185">
        <v>15.02069</v>
      </c>
      <c r="F115" s="186"/>
      <c r="G115" s="187">
        <f t="shared" si="7"/>
        <v>0</v>
      </c>
      <c r="H115" s="186"/>
      <c r="I115" s="187">
        <f t="shared" si="8"/>
        <v>0</v>
      </c>
      <c r="J115" s="186"/>
      <c r="K115" s="187">
        <f t="shared" si="9"/>
        <v>0</v>
      </c>
      <c r="L115" s="187">
        <v>21</v>
      </c>
      <c r="M115" s="187">
        <f t="shared" si="10"/>
        <v>0</v>
      </c>
      <c r="N115" s="187">
        <v>0</v>
      </c>
      <c r="O115" s="187">
        <f t="shared" si="11"/>
        <v>0</v>
      </c>
      <c r="P115" s="187">
        <v>0</v>
      </c>
      <c r="Q115" s="187">
        <f t="shared" si="12"/>
        <v>0</v>
      </c>
      <c r="R115" s="187" t="s">
        <v>206</v>
      </c>
      <c r="S115" s="187" t="s">
        <v>118</v>
      </c>
      <c r="T115" s="188" t="s">
        <v>118</v>
      </c>
      <c r="U115" s="161">
        <v>0.94199999999999995</v>
      </c>
      <c r="V115" s="161">
        <f t="shared" si="13"/>
        <v>14.15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284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>
      <c r="A116" s="182">
        <v>54</v>
      </c>
      <c r="B116" s="183" t="s">
        <v>289</v>
      </c>
      <c r="C116" s="194" t="s">
        <v>290</v>
      </c>
      <c r="D116" s="184" t="s">
        <v>283</v>
      </c>
      <c r="E116" s="185">
        <v>30.04138</v>
      </c>
      <c r="F116" s="186"/>
      <c r="G116" s="187">
        <f t="shared" si="7"/>
        <v>0</v>
      </c>
      <c r="H116" s="186"/>
      <c r="I116" s="187">
        <f t="shared" si="8"/>
        <v>0</v>
      </c>
      <c r="J116" s="186"/>
      <c r="K116" s="187">
        <f t="shared" si="9"/>
        <v>0</v>
      </c>
      <c r="L116" s="187">
        <v>21</v>
      </c>
      <c r="M116" s="187">
        <f t="shared" si="10"/>
        <v>0</v>
      </c>
      <c r="N116" s="187">
        <v>0</v>
      </c>
      <c r="O116" s="187">
        <f t="shared" si="11"/>
        <v>0</v>
      </c>
      <c r="P116" s="187">
        <v>0</v>
      </c>
      <c r="Q116" s="187">
        <f t="shared" si="12"/>
        <v>0</v>
      </c>
      <c r="R116" s="187" t="s">
        <v>206</v>
      </c>
      <c r="S116" s="187" t="s">
        <v>118</v>
      </c>
      <c r="T116" s="188" t="s">
        <v>118</v>
      </c>
      <c r="U116" s="161">
        <v>0.105</v>
      </c>
      <c r="V116" s="161">
        <f t="shared" si="13"/>
        <v>3.15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284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82">
        <v>55</v>
      </c>
      <c r="B117" s="183" t="s">
        <v>291</v>
      </c>
      <c r="C117" s="194" t="s">
        <v>292</v>
      </c>
      <c r="D117" s="184" t="s">
        <v>283</v>
      </c>
      <c r="E117" s="185">
        <v>15.02069</v>
      </c>
      <c r="F117" s="186"/>
      <c r="G117" s="187">
        <f t="shared" si="7"/>
        <v>0</v>
      </c>
      <c r="H117" s="186"/>
      <c r="I117" s="187">
        <f t="shared" si="8"/>
        <v>0</v>
      </c>
      <c r="J117" s="186"/>
      <c r="K117" s="187">
        <f t="shared" si="9"/>
        <v>0</v>
      </c>
      <c r="L117" s="187">
        <v>21</v>
      </c>
      <c r="M117" s="187">
        <f t="shared" si="10"/>
        <v>0</v>
      </c>
      <c r="N117" s="187">
        <v>0</v>
      </c>
      <c r="O117" s="187">
        <f t="shared" si="11"/>
        <v>0</v>
      </c>
      <c r="P117" s="187">
        <v>0</v>
      </c>
      <c r="Q117" s="187">
        <f t="shared" si="12"/>
        <v>0</v>
      </c>
      <c r="R117" s="187" t="s">
        <v>206</v>
      </c>
      <c r="S117" s="187" t="s">
        <v>118</v>
      </c>
      <c r="T117" s="188" t="s">
        <v>118</v>
      </c>
      <c r="U117" s="161">
        <v>0</v>
      </c>
      <c r="V117" s="161">
        <f t="shared" si="13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284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>
      <c r="A118" s="168" t="s">
        <v>112</v>
      </c>
      <c r="B118" s="169" t="s">
        <v>59</v>
      </c>
      <c r="C118" s="191" t="s">
        <v>60</v>
      </c>
      <c r="D118" s="170"/>
      <c r="E118" s="171"/>
      <c r="F118" s="172"/>
      <c r="G118" s="172">
        <f>SUMIF(AG119:AG120,"&lt;&gt;NOR",G119:G120)</f>
        <v>0</v>
      </c>
      <c r="H118" s="172"/>
      <c r="I118" s="172">
        <f>SUM(I119:I120)</f>
        <v>0</v>
      </c>
      <c r="J118" s="172"/>
      <c r="K118" s="172">
        <f>SUM(K119:K120)</f>
        <v>0</v>
      </c>
      <c r="L118" s="172"/>
      <c r="M118" s="172">
        <f>SUM(M119:M120)</f>
        <v>0</v>
      </c>
      <c r="N118" s="172"/>
      <c r="O118" s="172">
        <f>SUM(O119:O120)</f>
        <v>0</v>
      </c>
      <c r="P118" s="172"/>
      <c r="Q118" s="172">
        <f>SUM(Q119:Q120)</f>
        <v>0</v>
      </c>
      <c r="R118" s="172"/>
      <c r="S118" s="172"/>
      <c r="T118" s="173"/>
      <c r="U118" s="167"/>
      <c r="V118" s="167">
        <f>SUM(V119:V120)</f>
        <v>8.19</v>
      </c>
      <c r="W118" s="167"/>
      <c r="AG118" t="s">
        <v>113</v>
      </c>
    </row>
    <row r="119" spans="1:60" ht="33.75" outlineLevel="1">
      <c r="A119" s="174">
        <v>56</v>
      </c>
      <c r="B119" s="175" t="s">
        <v>293</v>
      </c>
      <c r="C119" s="192" t="s">
        <v>294</v>
      </c>
      <c r="D119" s="176" t="s">
        <v>283</v>
      </c>
      <c r="E119" s="177">
        <v>8.7238100000000003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21</v>
      </c>
      <c r="M119" s="179">
        <f>G119*(1+L119/100)</f>
        <v>0</v>
      </c>
      <c r="N119" s="179">
        <v>0</v>
      </c>
      <c r="O119" s="179">
        <f>ROUND(E119*N119,2)</f>
        <v>0</v>
      </c>
      <c r="P119" s="179">
        <v>0</v>
      </c>
      <c r="Q119" s="179">
        <f>ROUND(E119*P119,2)</f>
        <v>0</v>
      </c>
      <c r="R119" s="179" t="s">
        <v>117</v>
      </c>
      <c r="S119" s="179" t="s">
        <v>118</v>
      </c>
      <c r="T119" s="180" t="s">
        <v>118</v>
      </c>
      <c r="U119" s="161">
        <v>0.9385</v>
      </c>
      <c r="V119" s="161">
        <f>ROUND(E119*U119,2)</f>
        <v>8.19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295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>
      <c r="A120" s="158"/>
      <c r="B120" s="159"/>
      <c r="C120" s="253" t="s">
        <v>296</v>
      </c>
      <c r="D120" s="254"/>
      <c r="E120" s="254"/>
      <c r="F120" s="254"/>
      <c r="G120" s="254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121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>
      <c r="A121" s="168" t="s">
        <v>112</v>
      </c>
      <c r="B121" s="169" t="s">
        <v>61</v>
      </c>
      <c r="C121" s="191" t="s">
        <v>62</v>
      </c>
      <c r="D121" s="170"/>
      <c r="E121" s="171"/>
      <c r="F121" s="172"/>
      <c r="G121" s="172">
        <f>SUMIF(AG122:AG133,"&lt;&gt;NOR",G122:G133)</f>
        <v>0</v>
      </c>
      <c r="H121" s="172"/>
      <c r="I121" s="172">
        <f>SUM(I122:I133)</f>
        <v>0</v>
      </c>
      <c r="J121" s="172"/>
      <c r="K121" s="172">
        <f>SUM(K122:K133)</f>
        <v>0</v>
      </c>
      <c r="L121" s="172"/>
      <c r="M121" s="172">
        <f>SUM(M122:M133)</f>
        <v>0</v>
      </c>
      <c r="N121" s="172"/>
      <c r="O121" s="172">
        <f>SUM(O122:O133)</f>
        <v>0.24</v>
      </c>
      <c r="P121" s="172"/>
      <c r="Q121" s="172">
        <f>SUM(Q122:Q133)</f>
        <v>0</v>
      </c>
      <c r="R121" s="172"/>
      <c r="S121" s="172"/>
      <c r="T121" s="173"/>
      <c r="U121" s="167"/>
      <c r="V121" s="167">
        <f>SUM(V122:V133)</f>
        <v>24.569999999999997</v>
      </c>
      <c r="W121" s="167"/>
      <c r="AG121" t="s">
        <v>113</v>
      </c>
    </row>
    <row r="122" spans="1:60" outlineLevel="1">
      <c r="A122" s="174">
        <v>57</v>
      </c>
      <c r="B122" s="175" t="s">
        <v>297</v>
      </c>
      <c r="C122" s="192" t="s">
        <v>298</v>
      </c>
      <c r="D122" s="176" t="s">
        <v>116</v>
      </c>
      <c r="E122" s="177">
        <v>2.2974999999999999</v>
      </c>
      <c r="F122" s="178"/>
      <c r="G122" s="179">
        <f>ROUND(E122*F122,2)</f>
        <v>0</v>
      </c>
      <c r="H122" s="178"/>
      <c r="I122" s="179">
        <f>ROUND(E122*H122,2)</f>
        <v>0</v>
      </c>
      <c r="J122" s="178"/>
      <c r="K122" s="179">
        <f>ROUND(E122*J122,2)</f>
        <v>0</v>
      </c>
      <c r="L122" s="179">
        <v>21</v>
      </c>
      <c r="M122" s="179">
        <f>G122*(1+L122/100)</f>
        <v>0</v>
      </c>
      <c r="N122" s="179">
        <v>3.6800000000000001E-3</v>
      </c>
      <c r="O122" s="179">
        <f>ROUND(E122*N122,2)</f>
        <v>0.01</v>
      </c>
      <c r="P122" s="179">
        <v>0</v>
      </c>
      <c r="Q122" s="179">
        <f>ROUND(E122*P122,2)</f>
        <v>0</v>
      </c>
      <c r="R122" s="179" t="s">
        <v>299</v>
      </c>
      <c r="S122" s="179" t="s">
        <v>118</v>
      </c>
      <c r="T122" s="180" t="s">
        <v>118</v>
      </c>
      <c r="U122" s="161">
        <v>0.38500000000000001</v>
      </c>
      <c r="V122" s="161">
        <f>ROUND(E122*U122,2)</f>
        <v>0.88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58"/>
      <c r="B123" s="159"/>
      <c r="C123" s="193" t="s">
        <v>300</v>
      </c>
      <c r="D123" s="163"/>
      <c r="E123" s="164">
        <v>2.2974999999999999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123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>
      <c r="A124" s="174">
        <v>58</v>
      </c>
      <c r="B124" s="175" t="s">
        <v>301</v>
      </c>
      <c r="C124" s="192" t="s">
        <v>474</v>
      </c>
      <c r="D124" s="176" t="s">
        <v>116</v>
      </c>
      <c r="E124" s="177">
        <v>43.5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21</v>
      </c>
      <c r="M124" s="179">
        <f>G124*(1+L124/100)</f>
        <v>0</v>
      </c>
      <c r="N124" s="179">
        <v>4.7299999999999998E-3</v>
      </c>
      <c r="O124" s="179">
        <f>ROUND(E124*N124,2)</f>
        <v>0.21</v>
      </c>
      <c r="P124" s="179">
        <v>0</v>
      </c>
      <c r="Q124" s="179">
        <f>ROUND(E124*P124,2)</f>
        <v>0</v>
      </c>
      <c r="R124" s="179" t="s">
        <v>299</v>
      </c>
      <c r="S124" s="179" t="s">
        <v>118</v>
      </c>
      <c r="T124" s="180" t="s">
        <v>118</v>
      </c>
      <c r="U124" s="161">
        <v>0.38500000000000001</v>
      </c>
      <c r="V124" s="161">
        <f>ROUND(E124*U124,2)</f>
        <v>16.75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119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>
      <c r="A125" s="158"/>
      <c r="B125" s="159"/>
      <c r="C125" s="247" t="s">
        <v>302</v>
      </c>
      <c r="D125" s="248"/>
      <c r="E125" s="248"/>
      <c r="F125" s="248"/>
      <c r="G125" s="248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201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>
      <c r="A126" s="158"/>
      <c r="B126" s="159"/>
      <c r="C126" s="251" t="s">
        <v>303</v>
      </c>
      <c r="D126" s="252"/>
      <c r="E126" s="252"/>
      <c r="F126" s="252"/>
      <c r="G126" s="252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201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>
      <c r="A127" s="174">
        <v>59</v>
      </c>
      <c r="B127" s="175" t="s">
        <v>304</v>
      </c>
      <c r="C127" s="192" t="s">
        <v>305</v>
      </c>
      <c r="D127" s="176" t="s">
        <v>247</v>
      </c>
      <c r="E127" s="177">
        <v>5.05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9">
        <v>3.2000000000000003E-4</v>
      </c>
      <c r="O127" s="179">
        <f>ROUND(E127*N127,2)</f>
        <v>0</v>
      </c>
      <c r="P127" s="179">
        <v>0</v>
      </c>
      <c r="Q127" s="179">
        <f>ROUND(E127*P127,2)</f>
        <v>0</v>
      </c>
      <c r="R127" s="179" t="s">
        <v>299</v>
      </c>
      <c r="S127" s="179" t="s">
        <v>118</v>
      </c>
      <c r="T127" s="180" t="s">
        <v>118</v>
      </c>
      <c r="U127" s="161">
        <v>0.11</v>
      </c>
      <c r="V127" s="161">
        <f>ROUND(E127*U127,2)</f>
        <v>0.56000000000000005</v>
      </c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119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>
      <c r="A128" s="158"/>
      <c r="B128" s="159"/>
      <c r="C128" s="193" t="s">
        <v>306</v>
      </c>
      <c r="D128" s="163"/>
      <c r="E128" s="164">
        <v>5.05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123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>
      <c r="A129" s="174">
        <v>60</v>
      </c>
      <c r="B129" s="175" t="s">
        <v>307</v>
      </c>
      <c r="C129" s="192" t="s">
        <v>475</v>
      </c>
      <c r="D129" s="176" t="s">
        <v>247</v>
      </c>
      <c r="E129" s="177">
        <v>58</v>
      </c>
      <c r="F129" s="178"/>
      <c r="G129" s="179">
        <f>ROUND(E129*F129,2)</f>
        <v>0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21</v>
      </c>
      <c r="M129" s="179">
        <f>G129*(1+L129/100)</f>
        <v>0</v>
      </c>
      <c r="N129" s="179">
        <v>3.2000000000000003E-4</v>
      </c>
      <c r="O129" s="179">
        <f>ROUND(E129*N129,2)</f>
        <v>0.02</v>
      </c>
      <c r="P129" s="179">
        <v>0</v>
      </c>
      <c r="Q129" s="179">
        <f>ROUND(E129*P129,2)</f>
        <v>0</v>
      </c>
      <c r="R129" s="179" t="s">
        <v>299</v>
      </c>
      <c r="S129" s="179" t="s">
        <v>118</v>
      </c>
      <c r="T129" s="180" t="s">
        <v>118</v>
      </c>
      <c r="U129" s="161">
        <v>0.11</v>
      </c>
      <c r="V129" s="161">
        <f>ROUND(E129*U129,2)</f>
        <v>6.38</v>
      </c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119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>
      <c r="A130" s="158"/>
      <c r="B130" s="159"/>
      <c r="C130" s="247" t="s">
        <v>308</v>
      </c>
      <c r="D130" s="248"/>
      <c r="E130" s="248"/>
      <c r="F130" s="248"/>
      <c r="G130" s="248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201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>
      <c r="A131" s="158"/>
      <c r="B131" s="159"/>
      <c r="C131" s="251" t="s">
        <v>303</v>
      </c>
      <c r="D131" s="252"/>
      <c r="E131" s="252"/>
      <c r="F131" s="252"/>
      <c r="G131" s="252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201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>
      <c r="A132" s="158">
        <v>61</v>
      </c>
      <c r="B132" s="159" t="s">
        <v>309</v>
      </c>
      <c r="C132" s="195" t="s">
        <v>310</v>
      </c>
      <c r="D132" s="160" t="s">
        <v>0</v>
      </c>
      <c r="E132" s="189"/>
      <c r="F132" s="162"/>
      <c r="G132" s="161">
        <f>ROUND(E132*F132,2)</f>
        <v>0</v>
      </c>
      <c r="H132" s="162"/>
      <c r="I132" s="161">
        <f>ROUND(E132*H132,2)</f>
        <v>0</v>
      </c>
      <c r="J132" s="162"/>
      <c r="K132" s="161">
        <f>ROUND(E132*J132,2)</f>
        <v>0</v>
      </c>
      <c r="L132" s="161">
        <v>21</v>
      </c>
      <c r="M132" s="161">
        <f>G132*(1+L132/100)</f>
        <v>0</v>
      </c>
      <c r="N132" s="161">
        <v>0</v>
      </c>
      <c r="O132" s="161">
        <f>ROUND(E132*N132,2)</f>
        <v>0</v>
      </c>
      <c r="P132" s="161">
        <v>0</v>
      </c>
      <c r="Q132" s="161">
        <f>ROUND(E132*P132,2)</f>
        <v>0</v>
      </c>
      <c r="R132" s="161" t="s">
        <v>299</v>
      </c>
      <c r="S132" s="161" t="s">
        <v>118</v>
      </c>
      <c r="T132" s="161" t="s">
        <v>118</v>
      </c>
      <c r="U132" s="161">
        <v>0</v>
      </c>
      <c r="V132" s="161">
        <f>ROUND(E132*U132,2)</f>
        <v>0</v>
      </c>
      <c r="W132" s="16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295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>
      <c r="A133" s="158"/>
      <c r="B133" s="159"/>
      <c r="C133" s="249" t="s">
        <v>311</v>
      </c>
      <c r="D133" s="250"/>
      <c r="E133" s="250"/>
      <c r="F133" s="250"/>
      <c r="G133" s="250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121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>
      <c r="A134" s="168" t="s">
        <v>112</v>
      </c>
      <c r="B134" s="169" t="s">
        <v>63</v>
      </c>
      <c r="C134" s="191" t="s">
        <v>64</v>
      </c>
      <c r="D134" s="170"/>
      <c r="E134" s="171"/>
      <c r="F134" s="172"/>
      <c r="G134" s="172">
        <f>SUMIF(AG135:AG135,"&lt;&gt;NOR",G135:G135)</f>
        <v>0</v>
      </c>
      <c r="H134" s="172"/>
      <c r="I134" s="172">
        <f>SUM(I135:I135)</f>
        <v>0</v>
      </c>
      <c r="J134" s="172"/>
      <c r="K134" s="172">
        <f>SUM(K135:K135)</f>
        <v>0</v>
      </c>
      <c r="L134" s="172"/>
      <c r="M134" s="172">
        <f>SUM(M135:M135)</f>
        <v>0</v>
      </c>
      <c r="N134" s="172"/>
      <c r="O134" s="172">
        <f>SUM(O135:O135)</f>
        <v>0</v>
      </c>
      <c r="P134" s="172"/>
      <c r="Q134" s="172">
        <f>SUM(Q135:Q135)</f>
        <v>0</v>
      </c>
      <c r="R134" s="172"/>
      <c r="S134" s="172"/>
      <c r="T134" s="173"/>
      <c r="U134" s="167"/>
      <c r="V134" s="167">
        <f>SUM(V135:V135)</f>
        <v>0</v>
      </c>
      <c r="W134" s="167"/>
      <c r="AG134" t="s">
        <v>113</v>
      </c>
    </row>
    <row r="135" spans="1:60" outlineLevel="1">
      <c r="A135" s="182">
        <v>62</v>
      </c>
      <c r="B135" s="183" t="s">
        <v>312</v>
      </c>
      <c r="C135" s="194" t="s">
        <v>313</v>
      </c>
      <c r="D135" s="184" t="s">
        <v>172</v>
      </c>
      <c r="E135" s="185">
        <v>1</v>
      </c>
      <c r="F135" s="186"/>
      <c r="G135" s="187">
        <f>ROUND(E135*F135,2)</f>
        <v>0</v>
      </c>
      <c r="H135" s="186"/>
      <c r="I135" s="187">
        <f>ROUND(E135*H135,2)</f>
        <v>0</v>
      </c>
      <c r="J135" s="186"/>
      <c r="K135" s="187">
        <f>ROUND(E135*J135,2)</f>
        <v>0</v>
      </c>
      <c r="L135" s="187">
        <v>21</v>
      </c>
      <c r="M135" s="187">
        <f>G135*(1+L135/100)</f>
        <v>0</v>
      </c>
      <c r="N135" s="187">
        <v>0</v>
      </c>
      <c r="O135" s="187">
        <f>ROUND(E135*N135,2)</f>
        <v>0</v>
      </c>
      <c r="P135" s="187">
        <v>0</v>
      </c>
      <c r="Q135" s="187">
        <f>ROUND(E135*P135,2)</f>
        <v>0</v>
      </c>
      <c r="R135" s="187"/>
      <c r="S135" s="187" t="s">
        <v>167</v>
      </c>
      <c r="T135" s="188" t="s">
        <v>168</v>
      </c>
      <c r="U135" s="161">
        <v>0</v>
      </c>
      <c r="V135" s="161">
        <f>ROUND(E135*U135,2)</f>
        <v>0</v>
      </c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119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>
      <c r="A136" s="168" t="s">
        <v>112</v>
      </c>
      <c r="B136" s="169" t="s">
        <v>65</v>
      </c>
      <c r="C136" s="191" t="s">
        <v>66</v>
      </c>
      <c r="D136" s="170"/>
      <c r="E136" s="171"/>
      <c r="F136" s="172"/>
      <c r="G136" s="172">
        <f>SUMIF(AG137:AG140,"&lt;&gt;NOR",G137:G140)</f>
        <v>0</v>
      </c>
      <c r="H136" s="172"/>
      <c r="I136" s="172">
        <f>SUM(I137:I140)</f>
        <v>0</v>
      </c>
      <c r="J136" s="172"/>
      <c r="K136" s="172">
        <f>SUM(K137:K140)</f>
        <v>0</v>
      </c>
      <c r="L136" s="172"/>
      <c r="M136" s="172">
        <f>SUM(M137:M140)</f>
        <v>0</v>
      </c>
      <c r="N136" s="172"/>
      <c r="O136" s="172">
        <f>SUM(O137:O140)</f>
        <v>0.32</v>
      </c>
      <c r="P136" s="172"/>
      <c r="Q136" s="172">
        <f>SUM(Q137:Q140)</f>
        <v>0</v>
      </c>
      <c r="R136" s="172"/>
      <c r="S136" s="172"/>
      <c r="T136" s="173"/>
      <c r="U136" s="167"/>
      <c r="V136" s="167">
        <f>SUM(V137:V140)</f>
        <v>8.18</v>
      </c>
      <c r="W136" s="167"/>
      <c r="AG136" t="s">
        <v>113</v>
      </c>
    </row>
    <row r="137" spans="1:60" ht="22.5" outlineLevel="1">
      <c r="A137" s="174">
        <v>63</v>
      </c>
      <c r="B137" s="175" t="s">
        <v>314</v>
      </c>
      <c r="C137" s="192" t="s">
        <v>315</v>
      </c>
      <c r="D137" s="176" t="s">
        <v>116</v>
      </c>
      <c r="E137" s="177">
        <v>3.72</v>
      </c>
      <c r="F137" s="178"/>
      <c r="G137" s="179">
        <f>ROUND(E137*F137,2)</f>
        <v>0</v>
      </c>
      <c r="H137" s="178"/>
      <c r="I137" s="179">
        <f>ROUND(E137*H137,2)</f>
        <v>0</v>
      </c>
      <c r="J137" s="178"/>
      <c r="K137" s="179">
        <f>ROUND(E137*J137,2)</f>
        <v>0</v>
      </c>
      <c r="L137" s="179">
        <v>21</v>
      </c>
      <c r="M137" s="179">
        <f>G137*(1+L137/100)</f>
        <v>0</v>
      </c>
      <c r="N137" s="179">
        <v>8.6400000000000005E-2</v>
      </c>
      <c r="O137" s="179">
        <f>ROUND(E137*N137,2)</f>
        <v>0.32</v>
      </c>
      <c r="P137" s="179">
        <v>0</v>
      </c>
      <c r="Q137" s="179">
        <f>ROUND(E137*P137,2)</f>
        <v>0</v>
      </c>
      <c r="R137" s="179" t="s">
        <v>316</v>
      </c>
      <c r="S137" s="179" t="s">
        <v>118</v>
      </c>
      <c r="T137" s="180" t="s">
        <v>118</v>
      </c>
      <c r="U137" s="161">
        <v>2.2000000000000002</v>
      </c>
      <c r="V137" s="161">
        <f>ROUND(E137*U137,2)</f>
        <v>8.18</v>
      </c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119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>
      <c r="A138" s="158"/>
      <c r="B138" s="159"/>
      <c r="C138" s="193" t="s">
        <v>317</v>
      </c>
      <c r="D138" s="163"/>
      <c r="E138" s="164">
        <v>3.72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123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>
      <c r="A139" s="158">
        <v>64</v>
      </c>
      <c r="B139" s="159" t="s">
        <v>318</v>
      </c>
      <c r="C139" s="195" t="s">
        <v>319</v>
      </c>
      <c r="D139" s="160" t="s">
        <v>0</v>
      </c>
      <c r="E139" s="189"/>
      <c r="F139" s="162"/>
      <c r="G139" s="161">
        <f>ROUND(E139*F139,2)</f>
        <v>0</v>
      </c>
      <c r="H139" s="162"/>
      <c r="I139" s="161">
        <f>ROUND(E139*H139,2)</f>
        <v>0</v>
      </c>
      <c r="J139" s="162"/>
      <c r="K139" s="161">
        <f>ROUND(E139*J139,2)</f>
        <v>0</v>
      </c>
      <c r="L139" s="161">
        <v>21</v>
      </c>
      <c r="M139" s="161">
        <f>G139*(1+L139/100)</f>
        <v>0</v>
      </c>
      <c r="N139" s="161">
        <v>0</v>
      </c>
      <c r="O139" s="161">
        <f>ROUND(E139*N139,2)</f>
        <v>0</v>
      </c>
      <c r="P139" s="161">
        <v>0</v>
      </c>
      <c r="Q139" s="161">
        <f>ROUND(E139*P139,2)</f>
        <v>0</v>
      </c>
      <c r="R139" s="161" t="s">
        <v>316</v>
      </c>
      <c r="S139" s="161" t="s">
        <v>118</v>
      </c>
      <c r="T139" s="161" t="s">
        <v>118</v>
      </c>
      <c r="U139" s="161">
        <v>0</v>
      </c>
      <c r="V139" s="161">
        <f>ROUND(E139*U139,2)</f>
        <v>0</v>
      </c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295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>
      <c r="A140" s="158"/>
      <c r="B140" s="159"/>
      <c r="C140" s="249" t="s">
        <v>320</v>
      </c>
      <c r="D140" s="250"/>
      <c r="E140" s="250"/>
      <c r="F140" s="250"/>
      <c r="G140" s="250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121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>
      <c r="A141" s="168" t="s">
        <v>112</v>
      </c>
      <c r="B141" s="169" t="s">
        <v>67</v>
      </c>
      <c r="C141" s="191" t="s">
        <v>68</v>
      </c>
      <c r="D141" s="170"/>
      <c r="E141" s="171"/>
      <c r="F141" s="172"/>
      <c r="G141" s="172">
        <f>SUMIF(AG142:AG152,"&lt;&gt;NOR",G142:G152)</f>
        <v>0</v>
      </c>
      <c r="H141" s="172"/>
      <c r="I141" s="172">
        <f>SUM(I142:I152)</f>
        <v>0</v>
      </c>
      <c r="J141" s="172"/>
      <c r="K141" s="172">
        <f>SUM(K142:K152)</f>
        <v>0</v>
      </c>
      <c r="L141" s="172"/>
      <c r="M141" s="172">
        <f>SUM(M142:M152)</f>
        <v>0</v>
      </c>
      <c r="N141" s="172"/>
      <c r="O141" s="172">
        <f>SUM(O142:O152)</f>
        <v>0</v>
      </c>
      <c r="P141" s="172"/>
      <c r="Q141" s="172">
        <f>SUM(Q142:Q152)</f>
        <v>0</v>
      </c>
      <c r="R141" s="172"/>
      <c r="S141" s="172"/>
      <c r="T141" s="173"/>
      <c r="U141" s="167"/>
      <c r="V141" s="167">
        <f>SUM(V142:V152)</f>
        <v>0</v>
      </c>
      <c r="W141" s="167"/>
      <c r="AG141" t="s">
        <v>113</v>
      </c>
    </row>
    <row r="142" spans="1:60" ht="22.5" outlineLevel="1">
      <c r="A142" s="182">
        <v>65</v>
      </c>
      <c r="B142" s="183" t="s">
        <v>321</v>
      </c>
      <c r="C142" s="194" t="s">
        <v>322</v>
      </c>
      <c r="D142" s="184" t="s">
        <v>172</v>
      </c>
      <c r="E142" s="185">
        <v>2</v>
      </c>
      <c r="F142" s="186"/>
      <c r="G142" s="187">
        <f t="shared" ref="G142:G151" si="14">ROUND(E142*F142,2)</f>
        <v>0</v>
      </c>
      <c r="H142" s="186"/>
      <c r="I142" s="187">
        <f t="shared" ref="I142:I151" si="15">ROUND(E142*H142,2)</f>
        <v>0</v>
      </c>
      <c r="J142" s="186"/>
      <c r="K142" s="187">
        <f t="shared" ref="K142:K151" si="16">ROUND(E142*J142,2)</f>
        <v>0</v>
      </c>
      <c r="L142" s="187">
        <v>21</v>
      </c>
      <c r="M142" s="187">
        <f t="shared" ref="M142:M151" si="17">G142*(1+L142/100)</f>
        <v>0</v>
      </c>
      <c r="N142" s="187">
        <v>0</v>
      </c>
      <c r="O142" s="187">
        <f t="shared" ref="O142:O151" si="18">ROUND(E142*N142,2)</f>
        <v>0</v>
      </c>
      <c r="P142" s="187">
        <v>0</v>
      </c>
      <c r="Q142" s="187">
        <f t="shared" ref="Q142:Q151" si="19">ROUND(E142*P142,2)</f>
        <v>0</v>
      </c>
      <c r="R142" s="187"/>
      <c r="S142" s="187" t="s">
        <v>167</v>
      </c>
      <c r="T142" s="188" t="s">
        <v>168</v>
      </c>
      <c r="U142" s="161">
        <v>0</v>
      </c>
      <c r="V142" s="161">
        <f t="shared" ref="V142:V151" si="20">ROUND(E142*U142,2)</f>
        <v>0</v>
      </c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119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2.5" outlineLevel="1">
      <c r="A143" s="182">
        <v>66</v>
      </c>
      <c r="B143" s="183" t="s">
        <v>323</v>
      </c>
      <c r="C143" s="194" t="s">
        <v>324</v>
      </c>
      <c r="D143" s="184" t="s">
        <v>172</v>
      </c>
      <c r="E143" s="185">
        <v>1</v>
      </c>
      <c r="F143" s="186"/>
      <c r="G143" s="187">
        <f t="shared" si="14"/>
        <v>0</v>
      </c>
      <c r="H143" s="186"/>
      <c r="I143" s="187">
        <f t="shared" si="15"/>
        <v>0</v>
      </c>
      <c r="J143" s="186"/>
      <c r="K143" s="187">
        <f t="shared" si="16"/>
        <v>0</v>
      </c>
      <c r="L143" s="187">
        <v>21</v>
      </c>
      <c r="M143" s="187">
        <f t="shared" si="17"/>
        <v>0</v>
      </c>
      <c r="N143" s="187">
        <v>0</v>
      </c>
      <c r="O143" s="187">
        <f t="shared" si="18"/>
        <v>0</v>
      </c>
      <c r="P143" s="187">
        <v>0</v>
      </c>
      <c r="Q143" s="187">
        <f t="shared" si="19"/>
        <v>0</v>
      </c>
      <c r="R143" s="187"/>
      <c r="S143" s="187" t="s">
        <v>167</v>
      </c>
      <c r="T143" s="188" t="s">
        <v>168</v>
      </c>
      <c r="U143" s="161">
        <v>0</v>
      </c>
      <c r="V143" s="161">
        <f t="shared" si="20"/>
        <v>0</v>
      </c>
      <c r="W143" s="16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119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1">
      <c r="A144" s="182">
        <v>67</v>
      </c>
      <c r="B144" s="183" t="s">
        <v>325</v>
      </c>
      <c r="C144" s="194" t="s">
        <v>326</v>
      </c>
      <c r="D144" s="184" t="s">
        <v>172</v>
      </c>
      <c r="E144" s="185">
        <v>1</v>
      </c>
      <c r="F144" s="186"/>
      <c r="G144" s="187">
        <f t="shared" si="14"/>
        <v>0</v>
      </c>
      <c r="H144" s="186"/>
      <c r="I144" s="187">
        <f t="shared" si="15"/>
        <v>0</v>
      </c>
      <c r="J144" s="186"/>
      <c r="K144" s="187">
        <f t="shared" si="16"/>
        <v>0</v>
      </c>
      <c r="L144" s="187">
        <v>21</v>
      </c>
      <c r="M144" s="187">
        <f t="shared" si="17"/>
        <v>0</v>
      </c>
      <c r="N144" s="187">
        <v>0</v>
      </c>
      <c r="O144" s="187">
        <f t="shared" si="18"/>
        <v>0</v>
      </c>
      <c r="P144" s="187">
        <v>0</v>
      </c>
      <c r="Q144" s="187">
        <f t="shared" si="19"/>
        <v>0</v>
      </c>
      <c r="R144" s="187"/>
      <c r="S144" s="187" t="s">
        <v>167</v>
      </c>
      <c r="T144" s="188" t="s">
        <v>168</v>
      </c>
      <c r="U144" s="161">
        <v>0</v>
      </c>
      <c r="V144" s="161">
        <f t="shared" si="20"/>
        <v>0</v>
      </c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119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>
      <c r="A145" s="182">
        <v>68</v>
      </c>
      <c r="B145" s="183" t="s">
        <v>327</v>
      </c>
      <c r="C145" s="194" t="s">
        <v>328</v>
      </c>
      <c r="D145" s="184" t="s">
        <v>172</v>
      </c>
      <c r="E145" s="185">
        <v>1</v>
      </c>
      <c r="F145" s="186"/>
      <c r="G145" s="187">
        <f t="shared" si="14"/>
        <v>0</v>
      </c>
      <c r="H145" s="186"/>
      <c r="I145" s="187">
        <f t="shared" si="15"/>
        <v>0</v>
      </c>
      <c r="J145" s="186"/>
      <c r="K145" s="187">
        <f t="shared" si="16"/>
        <v>0</v>
      </c>
      <c r="L145" s="187">
        <v>21</v>
      </c>
      <c r="M145" s="187">
        <f t="shared" si="17"/>
        <v>0</v>
      </c>
      <c r="N145" s="187">
        <v>0</v>
      </c>
      <c r="O145" s="187">
        <f t="shared" si="18"/>
        <v>0</v>
      </c>
      <c r="P145" s="187">
        <v>0</v>
      </c>
      <c r="Q145" s="187">
        <f t="shared" si="19"/>
        <v>0</v>
      </c>
      <c r="R145" s="187"/>
      <c r="S145" s="187" t="s">
        <v>167</v>
      </c>
      <c r="T145" s="188" t="s">
        <v>168</v>
      </c>
      <c r="U145" s="161">
        <v>0</v>
      </c>
      <c r="V145" s="161">
        <f t="shared" si="20"/>
        <v>0</v>
      </c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119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>
      <c r="A146" s="182">
        <v>69</v>
      </c>
      <c r="B146" s="183" t="s">
        <v>329</v>
      </c>
      <c r="C146" s="194" t="s">
        <v>330</v>
      </c>
      <c r="D146" s="184" t="s">
        <v>172</v>
      </c>
      <c r="E146" s="185">
        <v>1</v>
      </c>
      <c r="F146" s="186"/>
      <c r="G146" s="187">
        <f t="shared" si="14"/>
        <v>0</v>
      </c>
      <c r="H146" s="186"/>
      <c r="I146" s="187">
        <f t="shared" si="15"/>
        <v>0</v>
      </c>
      <c r="J146" s="186"/>
      <c r="K146" s="187">
        <f t="shared" si="16"/>
        <v>0</v>
      </c>
      <c r="L146" s="187">
        <v>21</v>
      </c>
      <c r="M146" s="187">
        <f t="shared" si="17"/>
        <v>0</v>
      </c>
      <c r="N146" s="187">
        <v>0</v>
      </c>
      <c r="O146" s="187">
        <f t="shared" si="18"/>
        <v>0</v>
      </c>
      <c r="P146" s="187">
        <v>0</v>
      </c>
      <c r="Q146" s="187">
        <f t="shared" si="19"/>
        <v>0</v>
      </c>
      <c r="R146" s="187"/>
      <c r="S146" s="187" t="s">
        <v>167</v>
      </c>
      <c r="T146" s="188" t="s">
        <v>168</v>
      </c>
      <c r="U146" s="161">
        <v>0</v>
      </c>
      <c r="V146" s="161">
        <f t="shared" si="20"/>
        <v>0</v>
      </c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119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ht="22.5" outlineLevel="1">
      <c r="A147" s="182">
        <v>70</v>
      </c>
      <c r="B147" s="183" t="s">
        <v>331</v>
      </c>
      <c r="C147" s="194" t="s">
        <v>332</v>
      </c>
      <c r="D147" s="184" t="s">
        <v>172</v>
      </c>
      <c r="E147" s="185">
        <v>1</v>
      </c>
      <c r="F147" s="186"/>
      <c r="G147" s="187">
        <f t="shared" si="14"/>
        <v>0</v>
      </c>
      <c r="H147" s="186"/>
      <c r="I147" s="187">
        <f t="shared" si="15"/>
        <v>0</v>
      </c>
      <c r="J147" s="186"/>
      <c r="K147" s="187">
        <f t="shared" si="16"/>
        <v>0</v>
      </c>
      <c r="L147" s="187">
        <v>21</v>
      </c>
      <c r="M147" s="187">
        <f t="shared" si="17"/>
        <v>0</v>
      </c>
      <c r="N147" s="187">
        <v>0</v>
      </c>
      <c r="O147" s="187">
        <f t="shared" si="18"/>
        <v>0</v>
      </c>
      <c r="P147" s="187">
        <v>0</v>
      </c>
      <c r="Q147" s="187">
        <f t="shared" si="19"/>
        <v>0</v>
      </c>
      <c r="R147" s="187"/>
      <c r="S147" s="187" t="s">
        <v>167</v>
      </c>
      <c r="T147" s="188" t="s">
        <v>168</v>
      </c>
      <c r="U147" s="161">
        <v>0</v>
      </c>
      <c r="V147" s="161">
        <f t="shared" si="20"/>
        <v>0</v>
      </c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119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22.5" outlineLevel="1">
      <c r="A148" s="182">
        <v>71</v>
      </c>
      <c r="B148" s="183" t="s">
        <v>333</v>
      </c>
      <c r="C148" s="194" t="s">
        <v>334</v>
      </c>
      <c r="D148" s="184" t="s">
        <v>172</v>
      </c>
      <c r="E148" s="185">
        <v>1</v>
      </c>
      <c r="F148" s="186"/>
      <c r="G148" s="187">
        <f t="shared" si="14"/>
        <v>0</v>
      </c>
      <c r="H148" s="186"/>
      <c r="I148" s="187">
        <f t="shared" si="15"/>
        <v>0</v>
      </c>
      <c r="J148" s="186"/>
      <c r="K148" s="187">
        <f t="shared" si="16"/>
        <v>0</v>
      </c>
      <c r="L148" s="187">
        <v>21</v>
      </c>
      <c r="M148" s="187">
        <f t="shared" si="17"/>
        <v>0</v>
      </c>
      <c r="N148" s="187">
        <v>0</v>
      </c>
      <c r="O148" s="187">
        <f t="shared" si="18"/>
        <v>0</v>
      </c>
      <c r="P148" s="187">
        <v>0</v>
      </c>
      <c r="Q148" s="187">
        <f t="shared" si="19"/>
        <v>0</v>
      </c>
      <c r="R148" s="187"/>
      <c r="S148" s="187" t="s">
        <v>167</v>
      </c>
      <c r="T148" s="188" t="s">
        <v>168</v>
      </c>
      <c r="U148" s="161">
        <v>0</v>
      </c>
      <c r="V148" s="161">
        <f t="shared" si="20"/>
        <v>0</v>
      </c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119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1">
      <c r="A149" s="182">
        <v>72</v>
      </c>
      <c r="B149" s="183" t="s">
        <v>335</v>
      </c>
      <c r="C149" s="194" t="s">
        <v>336</v>
      </c>
      <c r="D149" s="184" t="s">
        <v>172</v>
      </c>
      <c r="E149" s="185">
        <v>1</v>
      </c>
      <c r="F149" s="186"/>
      <c r="G149" s="187">
        <f t="shared" si="14"/>
        <v>0</v>
      </c>
      <c r="H149" s="186"/>
      <c r="I149" s="187">
        <f t="shared" si="15"/>
        <v>0</v>
      </c>
      <c r="J149" s="186"/>
      <c r="K149" s="187">
        <f t="shared" si="16"/>
        <v>0</v>
      </c>
      <c r="L149" s="187">
        <v>21</v>
      </c>
      <c r="M149" s="187">
        <f t="shared" si="17"/>
        <v>0</v>
      </c>
      <c r="N149" s="187">
        <v>0</v>
      </c>
      <c r="O149" s="187">
        <f t="shared" si="18"/>
        <v>0</v>
      </c>
      <c r="P149" s="187">
        <v>0</v>
      </c>
      <c r="Q149" s="187">
        <f t="shared" si="19"/>
        <v>0</v>
      </c>
      <c r="R149" s="187"/>
      <c r="S149" s="187" t="s">
        <v>167</v>
      </c>
      <c r="T149" s="188" t="s">
        <v>168</v>
      </c>
      <c r="U149" s="161">
        <v>0</v>
      </c>
      <c r="V149" s="161">
        <f t="shared" si="20"/>
        <v>0</v>
      </c>
      <c r="W149" s="16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119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>
      <c r="A150" s="174">
        <v>73</v>
      </c>
      <c r="B150" s="175" t="s">
        <v>337</v>
      </c>
      <c r="C150" s="192" t="s">
        <v>338</v>
      </c>
      <c r="D150" s="176" t="s">
        <v>172</v>
      </c>
      <c r="E150" s="177">
        <v>1</v>
      </c>
      <c r="F150" s="178"/>
      <c r="G150" s="179">
        <f t="shared" si="14"/>
        <v>0</v>
      </c>
      <c r="H150" s="178"/>
      <c r="I150" s="179">
        <f t="shared" si="15"/>
        <v>0</v>
      </c>
      <c r="J150" s="178"/>
      <c r="K150" s="179">
        <f t="shared" si="16"/>
        <v>0</v>
      </c>
      <c r="L150" s="179">
        <v>21</v>
      </c>
      <c r="M150" s="179">
        <f t="shared" si="17"/>
        <v>0</v>
      </c>
      <c r="N150" s="179">
        <v>0</v>
      </c>
      <c r="O150" s="179">
        <f t="shared" si="18"/>
        <v>0</v>
      </c>
      <c r="P150" s="179">
        <v>0</v>
      </c>
      <c r="Q150" s="179">
        <f t="shared" si="19"/>
        <v>0</v>
      </c>
      <c r="R150" s="179"/>
      <c r="S150" s="179" t="s">
        <v>167</v>
      </c>
      <c r="T150" s="180" t="s">
        <v>168</v>
      </c>
      <c r="U150" s="161">
        <v>0</v>
      </c>
      <c r="V150" s="161">
        <f t="shared" si="20"/>
        <v>0</v>
      </c>
      <c r="W150" s="16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119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>
      <c r="A151" s="158">
        <v>74</v>
      </c>
      <c r="B151" s="159" t="s">
        <v>339</v>
      </c>
      <c r="C151" s="195" t="s">
        <v>340</v>
      </c>
      <c r="D151" s="160" t="s">
        <v>0</v>
      </c>
      <c r="E151" s="189"/>
      <c r="F151" s="162"/>
      <c r="G151" s="161">
        <f t="shared" si="14"/>
        <v>0</v>
      </c>
      <c r="H151" s="162"/>
      <c r="I151" s="161">
        <f t="shared" si="15"/>
        <v>0</v>
      </c>
      <c r="J151" s="162"/>
      <c r="K151" s="161">
        <f t="shared" si="16"/>
        <v>0</v>
      </c>
      <c r="L151" s="161">
        <v>21</v>
      </c>
      <c r="M151" s="161">
        <f t="shared" si="17"/>
        <v>0</v>
      </c>
      <c r="N151" s="161">
        <v>0</v>
      </c>
      <c r="O151" s="161">
        <f t="shared" si="18"/>
        <v>0</v>
      </c>
      <c r="P151" s="161">
        <v>0</v>
      </c>
      <c r="Q151" s="161">
        <f t="shared" si="19"/>
        <v>0</v>
      </c>
      <c r="R151" s="161" t="s">
        <v>341</v>
      </c>
      <c r="S151" s="161" t="s">
        <v>118</v>
      </c>
      <c r="T151" s="161" t="s">
        <v>118</v>
      </c>
      <c r="U151" s="161">
        <v>0</v>
      </c>
      <c r="V151" s="161">
        <f t="shared" si="20"/>
        <v>0</v>
      </c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295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>
      <c r="A152" s="158"/>
      <c r="B152" s="159"/>
      <c r="C152" s="249" t="s">
        <v>320</v>
      </c>
      <c r="D152" s="250"/>
      <c r="E152" s="250"/>
      <c r="F152" s="250"/>
      <c r="G152" s="250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121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>
      <c r="A153" s="168" t="s">
        <v>112</v>
      </c>
      <c r="B153" s="169" t="s">
        <v>69</v>
      </c>
      <c r="C153" s="191" t="s">
        <v>70</v>
      </c>
      <c r="D153" s="170"/>
      <c r="E153" s="171"/>
      <c r="F153" s="172"/>
      <c r="G153" s="172">
        <f>SUMIF(AG154:AG161,"&lt;&gt;NOR",G154:G161)</f>
        <v>0</v>
      </c>
      <c r="H153" s="172"/>
      <c r="I153" s="172">
        <f>SUM(I154:I161)</f>
        <v>0</v>
      </c>
      <c r="J153" s="172"/>
      <c r="K153" s="172">
        <f>SUM(K154:K161)</f>
        <v>0</v>
      </c>
      <c r="L153" s="172"/>
      <c r="M153" s="172">
        <f>SUM(M154:M161)</f>
        <v>0</v>
      </c>
      <c r="N153" s="172"/>
      <c r="O153" s="172">
        <f>SUM(O154:O161)</f>
        <v>0</v>
      </c>
      <c r="P153" s="172"/>
      <c r="Q153" s="172">
        <f>SUM(Q154:Q161)</f>
        <v>0</v>
      </c>
      <c r="R153" s="172"/>
      <c r="S153" s="172"/>
      <c r="T153" s="173"/>
      <c r="U153" s="167"/>
      <c r="V153" s="167">
        <f>SUM(V154:V161)</f>
        <v>0</v>
      </c>
      <c r="W153" s="167"/>
      <c r="AG153" t="s">
        <v>113</v>
      </c>
    </row>
    <row r="154" spans="1:60" outlineLevel="1">
      <c r="A154" s="182">
        <v>75</v>
      </c>
      <c r="B154" s="183" t="s">
        <v>342</v>
      </c>
      <c r="C154" s="194" t="s">
        <v>343</v>
      </c>
      <c r="D154" s="184" t="s">
        <v>172</v>
      </c>
      <c r="E154" s="185">
        <v>1</v>
      </c>
      <c r="F154" s="186"/>
      <c r="G154" s="187">
        <f t="shared" ref="G154:G160" si="21">ROUND(E154*F154,2)</f>
        <v>0</v>
      </c>
      <c r="H154" s="186"/>
      <c r="I154" s="187">
        <f t="shared" ref="I154:I160" si="22">ROUND(E154*H154,2)</f>
        <v>0</v>
      </c>
      <c r="J154" s="186"/>
      <c r="K154" s="187">
        <f t="shared" ref="K154:K160" si="23">ROUND(E154*J154,2)</f>
        <v>0</v>
      </c>
      <c r="L154" s="187">
        <v>21</v>
      </c>
      <c r="M154" s="187">
        <f t="shared" ref="M154:M160" si="24">G154*(1+L154/100)</f>
        <v>0</v>
      </c>
      <c r="N154" s="187">
        <v>0</v>
      </c>
      <c r="O154" s="187">
        <f t="shared" ref="O154:O160" si="25">ROUND(E154*N154,2)</f>
        <v>0</v>
      </c>
      <c r="P154" s="187">
        <v>0</v>
      </c>
      <c r="Q154" s="187">
        <f t="shared" ref="Q154:Q160" si="26">ROUND(E154*P154,2)</f>
        <v>0</v>
      </c>
      <c r="R154" s="187"/>
      <c r="S154" s="187" t="s">
        <v>167</v>
      </c>
      <c r="T154" s="188" t="s">
        <v>168</v>
      </c>
      <c r="U154" s="161">
        <v>0</v>
      </c>
      <c r="V154" s="161">
        <f t="shared" ref="V154:V160" si="27">ROUND(E154*U154,2)</f>
        <v>0</v>
      </c>
      <c r="W154" s="16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119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>
      <c r="A155" s="182">
        <v>76</v>
      </c>
      <c r="B155" s="183" t="s">
        <v>344</v>
      </c>
      <c r="C155" s="194" t="s">
        <v>345</v>
      </c>
      <c r="D155" s="184" t="s">
        <v>172</v>
      </c>
      <c r="E155" s="185">
        <v>2</v>
      </c>
      <c r="F155" s="186"/>
      <c r="G155" s="187">
        <f t="shared" si="21"/>
        <v>0</v>
      </c>
      <c r="H155" s="186"/>
      <c r="I155" s="187">
        <f t="shared" si="22"/>
        <v>0</v>
      </c>
      <c r="J155" s="186"/>
      <c r="K155" s="187">
        <f t="shared" si="23"/>
        <v>0</v>
      </c>
      <c r="L155" s="187">
        <v>21</v>
      </c>
      <c r="M155" s="187">
        <f t="shared" si="24"/>
        <v>0</v>
      </c>
      <c r="N155" s="187">
        <v>0</v>
      </c>
      <c r="O155" s="187">
        <f t="shared" si="25"/>
        <v>0</v>
      </c>
      <c r="P155" s="187">
        <v>0</v>
      </c>
      <c r="Q155" s="187">
        <f t="shared" si="26"/>
        <v>0</v>
      </c>
      <c r="R155" s="187"/>
      <c r="S155" s="187" t="s">
        <v>167</v>
      </c>
      <c r="T155" s="188" t="s">
        <v>168</v>
      </c>
      <c r="U155" s="161">
        <v>0</v>
      </c>
      <c r="V155" s="161">
        <f t="shared" si="27"/>
        <v>0</v>
      </c>
      <c r="W155" s="16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119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>
      <c r="A156" s="182">
        <v>77</v>
      </c>
      <c r="B156" s="183" t="s">
        <v>346</v>
      </c>
      <c r="C156" s="194" t="s">
        <v>347</v>
      </c>
      <c r="D156" s="184" t="s">
        <v>172</v>
      </c>
      <c r="E156" s="185">
        <v>1</v>
      </c>
      <c r="F156" s="186"/>
      <c r="G156" s="187">
        <f t="shared" si="21"/>
        <v>0</v>
      </c>
      <c r="H156" s="186"/>
      <c r="I156" s="187">
        <f t="shared" si="22"/>
        <v>0</v>
      </c>
      <c r="J156" s="186"/>
      <c r="K156" s="187">
        <f t="shared" si="23"/>
        <v>0</v>
      </c>
      <c r="L156" s="187">
        <v>21</v>
      </c>
      <c r="M156" s="187">
        <f t="shared" si="24"/>
        <v>0</v>
      </c>
      <c r="N156" s="187">
        <v>0</v>
      </c>
      <c r="O156" s="187">
        <f t="shared" si="25"/>
        <v>0</v>
      </c>
      <c r="P156" s="187">
        <v>0</v>
      </c>
      <c r="Q156" s="187">
        <f t="shared" si="26"/>
        <v>0</v>
      </c>
      <c r="R156" s="187"/>
      <c r="S156" s="187" t="s">
        <v>167</v>
      </c>
      <c r="T156" s="188" t="s">
        <v>168</v>
      </c>
      <c r="U156" s="161">
        <v>0</v>
      </c>
      <c r="V156" s="161">
        <f t="shared" si="27"/>
        <v>0</v>
      </c>
      <c r="W156" s="16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119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>
      <c r="A157" s="182">
        <v>78</v>
      </c>
      <c r="B157" s="183" t="s">
        <v>348</v>
      </c>
      <c r="C157" s="194" t="s">
        <v>349</v>
      </c>
      <c r="D157" s="184" t="s">
        <v>172</v>
      </c>
      <c r="E157" s="185">
        <v>1</v>
      </c>
      <c r="F157" s="186"/>
      <c r="G157" s="187">
        <f t="shared" si="21"/>
        <v>0</v>
      </c>
      <c r="H157" s="186"/>
      <c r="I157" s="187">
        <f t="shared" si="22"/>
        <v>0</v>
      </c>
      <c r="J157" s="186"/>
      <c r="K157" s="187">
        <f t="shared" si="23"/>
        <v>0</v>
      </c>
      <c r="L157" s="187">
        <v>21</v>
      </c>
      <c r="M157" s="187">
        <f t="shared" si="24"/>
        <v>0</v>
      </c>
      <c r="N157" s="187">
        <v>0</v>
      </c>
      <c r="O157" s="187">
        <f t="shared" si="25"/>
        <v>0</v>
      </c>
      <c r="P157" s="187">
        <v>0</v>
      </c>
      <c r="Q157" s="187">
        <f t="shared" si="26"/>
        <v>0</v>
      </c>
      <c r="R157" s="187"/>
      <c r="S157" s="187" t="s">
        <v>167</v>
      </c>
      <c r="T157" s="188" t="s">
        <v>168</v>
      </c>
      <c r="U157" s="161">
        <v>0</v>
      </c>
      <c r="V157" s="161">
        <f t="shared" si="27"/>
        <v>0</v>
      </c>
      <c r="W157" s="16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119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>
      <c r="A158" s="182">
        <v>79</v>
      </c>
      <c r="B158" s="183" t="s">
        <v>350</v>
      </c>
      <c r="C158" s="194" t="s">
        <v>351</v>
      </c>
      <c r="D158" s="184" t="s">
        <v>172</v>
      </c>
      <c r="E158" s="185">
        <v>1</v>
      </c>
      <c r="F158" s="186"/>
      <c r="G158" s="187">
        <f t="shared" si="21"/>
        <v>0</v>
      </c>
      <c r="H158" s="186"/>
      <c r="I158" s="187">
        <f t="shared" si="22"/>
        <v>0</v>
      </c>
      <c r="J158" s="186"/>
      <c r="K158" s="187">
        <f t="shared" si="23"/>
        <v>0</v>
      </c>
      <c r="L158" s="187">
        <v>21</v>
      </c>
      <c r="M158" s="187">
        <f t="shared" si="24"/>
        <v>0</v>
      </c>
      <c r="N158" s="187">
        <v>0</v>
      </c>
      <c r="O158" s="187">
        <f t="shared" si="25"/>
        <v>0</v>
      </c>
      <c r="P158" s="187">
        <v>0</v>
      </c>
      <c r="Q158" s="187">
        <f t="shared" si="26"/>
        <v>0</v>
      </c>
      <c r="R158" s="187"/>
      <c r="S158" s="187" t="s">
        <v>167</v>
      </c>
      <c r="T158" s="188" t="s">
        <v>168</v>
      </c>
      <c r="U158" s="161">
        <v>0</v>
      </c>
      <c r="V158" s="161">
        <f t="shared" si="27"/>
        <v>0</v>
      </c>
      <c r="W158" s="16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119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>
      <c r="A159" s="174">
        <v>80</v>
      </c>
      <c r="B159" s="175" t="s">
        <v>352</v>
      </c>
      <c r="C159" s="192" t="s">
        <v>353</v>
      </c>
      <c r="D159" s="176" t="s">
        <v>172</v>
      </c>
      <c r="E159" s="177">
        <v>1</v>
      </c>
      <c r="F159" s="178"/>
      <c r="G159" s="179">
        <f t="shared" si="21"/>
        <v>0</v>
      </c>
      <c r="H159" s="178"/>
      <c r="I159" s="179">
        <f t="shared" si="22"/>
        <v>0</v>
      </c>
      <c r="J159" s="178"/>
      <c r="K159" s="179">
        <f t="shared" si="23"/>
        <v>0</v>
      </c>
      <c r="L159" s="179">
        <v>21</v>
      </c>
      <c r="M159" s="179">
        <f t="shared" si="24"/>
        <v>0</v>
      </c>
      <c r="N159" s="179">
        <v>0</v>
      </c>
      <c r="O159" s="179">
        <f t="shared" si="25"/>
        <v>0</v>
      </c>
      <c r="P159" s="179">
        <v>0</v>
      </c>
      <c r="Q159" s="179">
        <f t="shared" si="26"/>
        <v>0</v>
      </c>
      <c r="R159" s="179"/>
      <c r="S159" s="179" t="s">
        <v>167</v>
      </c>
      <c r="T159" s="180" t="s">
        <v>168</v>
      </c>
      <c r="U159" s="161">
        <v>0</v>
      </c>
      <c r="V159" s="161">
        <f t="shared" si="27"/>
        <v>0</v>
      </c>
      <c r="W159" s="161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119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>
      <c r="A160" s="158">
        <v>81</v>
      </c>
      <c r="B160" s="159" t="s">
        <v>354</v>
      </c>
      <c r="C160" s="195" t="s">
        <v>355</v>
      </c>
      <c r="D160" s="160" t="s">
        <v>0</v>
      </c>
      <c r="E160" s="189"/>
      <c r="F160" s="162"/>
      <c r="G160" s="161">
        <f t="shared" si="21"/>
        <v>0</v>
      </c>
      <c r="H160" s="162"/>
      <c r="I160" s="161">
        <f t="shared" si="22"/>
        <v>0</v>
      </c>
      <c r="J160" s="162"/>
      <c r="K160" s="161">
        <f t="shared" si="23"/>
        <v>0</v>
      </c>
      <c r="L160" s="161">
        <v>21</v>
      </c>
      <c r="M160" s="161">
        <f t="shared" si="24"/>
        <v>0</v>
      </c>
      <c r="N160" s="161">
        <v>0</v>
      </c>
      <c r="O160" s="161">
        <f t="shared" si="25"/>
        <v>0</v>
      </c>
      <c r="P160" s="161">
        <v>0</v>
      </c>
      <c r="Q160" s="161">
        <f t="shared" si="26"/>
        <v>0</v>
      </c>
      <c r="R160" s="161" t="s">
        <v>356</v>
      </c>
      <c r="S160" s="161" t="s">
        <v>118</v>
      </c>
      <c r="T160" s="161" t="s">
        <v>118</v>
      </c>
      <c r="U160" s="161">
        <v>0</v>
      </c>
      <c r="V160" s="161">
        <f t="shared" si="27"/>
        <v>0</v>
      </c>
      <c r="W160" s="16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295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>
      <c r="A161" s="158"/>
      <c r="B161" s="159"/>
      <c r="C161" s="249" t="s">
        <v>320</v>
      </c>
      <c r="D161" s="250"/>
      <c r="E161" s="250"/>
      <c r="F161" s="250"/>
      <c r="G161" s="250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121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>
      <c r="A162" s="168" t="s">
        <v>112</v>
      </c>
      <c r="B162" s="169" t="s">
        <v>71</v>
      </c>
      <c r="C162" s="191" t="s">
        <v>72</v>
      </c>
      <c r="D162" s="170"/>
      <c r="E162" s="171"/>
      <c r="F162" s="172"/>
      <c r="G162" s="172">
        <f>SUMIF(AG163:AG182,"&lt;&gt;NOR",G163:G182)</f>
        <v>0</v>
      </c>
      <c r="H162" s="172"/>
      <c r="I162" s="172">
        <f>SUM(I163:I182)</f>
        <v>0</v>
      </c>
      <c r="J162" s="172"/>
      <c r="K162" s="172">
        <f>SUM(K163:K182)</f>
        <v>0</v>
      </c>
      <c r="L162" s="172"/>
      <c r="M162" s="172">
        <f>SUM(M163:M182)</f>
        <v>0</v>
      </c>
      <c r="N162" s="172"/>
      <c r="O162" s="172">
        <f>SUM(O163:O182)</f>
        <v>0.03</v>
      </c>
      <c r="P162" s="172"/>
      <c r="Q162" s="172">
        <f>SUM(Q163:Q182)</f>
        <v>0</v>
      </c>
      <c r="R162" s="172"/>
      <c r="S162" s="172"/>
      <c r="T162" s="173"/>
      <c r="U162" s="167"/>
      <c r="V162" s="167">
        <f>SUM(V163:V182)</f>
        <v>5.89</v>
      </c>
      <c r="W162" s="167"/>
      <c r="AG162" t="s">
        <v>113</v>
      </c>
    </row>
    <row r="163" spans="1:60" ht="22.5" outlineLevel="1">
      <c r="A163" s="174">
        <v>82</v>
      </c>
      <c r="B163" s="175" t="s">
        <v>357</v>
      </c>
      <c r="C163" s="192" t="s">
        <v>358</v>
      </c>
      <c r="D163" s="176" t="s">
        <v>116</v>
      </c>
      <c r="E163" s="177">
        <v>5.89</v>
      </c>
      <c r="F163" s="178"/>
      <c r="G163" s="179">
        <f>ROUND(E163*F163,2)</f>
        <v>0</v>
      </c>
      <c r="H163" s="178"/>
      <c r="I163" s="179">
        <f>ROUND(E163*H163,2)</f>
        <v>0</v>
      </c>
      <c r="J163" s="178"/>
      <c r="K163" s="179">
        <f>ROUND(E163*J163,2)</f>
        <v>0</v>
      </c>
      <c r="L163" s="179">
        <v>21</v>
      </c>
      <c r="M163" s="179">
        <f>G163*(1+L163/100)</f>
        <v>0</v>
      </c>
      <c r="N163" s="179">
        <v>4.8300000000000001E-3</v>
      </c>
      <c r="O163" s="179">
        <f>ROUND(E163*N163,2)</f>
        <v>0.03</v>
      </c>
      <c r="P163" s="179">
        <v>0</v>
      </c>
      <c r="Q163" s="179">
        <f>ROUND(E163*P163,2)</f>
        <v>0</v>
      </c>
      <c r="R163" s="179" t="s">
        <v>359</v>
      </c>
      <c r="S163" s="179" t="s">
        <v>118</v>
      </c>
      <c r="T163" s="180" t="s">
        <v>118</v>
      </c>
      <c r="U163" s="161">
        <v>0.97</v>
      </c>
      <c r="V163" s="161">
        <f>ROUND(E163*U163,2)</f>
        <v>5.71</v>
      </c>
      <c r="W163" s="16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119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>
      <c r="A164" s="158"/>
      <c r="B164" s="159"/>
      <c r="C164" s="193" t="s">
        <v>360</v>
      </c>
      <c r="D164" s="163"/>
      <c r="E164" s="164">
        <v>5.89</v>
      </c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123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ht="22.5" outlineLevel="1">
      <c r="A165" s="174">
        <v>83</v>
      </c>
      <c r="B165" s="175" t="s">
        <v>361</v>
      </c>
      <c r="C165" s="192" t="s">
        <v>362</v>
      </c>
      <c r="D165" s="176" t="s">
        <v>116</v>
      </c>
      <c r="E165" s="177">
        <v>5.89</v>
      </c>
      <c r="F165" s="178"/>
      <c r="G165" s="179">
        <f>ROUND(E165*F165,2)</f>
        <v>0</v>
      </c>
      <c r="H165" s="178"/>
      <c r="I165" s="179">
        <f>ROUND(E165*H165,2)</f>
        <v>0</v>
      </c>
      <c r="J165" s="178"/>
      <c r="K165" s="179">
        <f>ROUND(E165*J165,2)</f>
        <v>0</v>
      </c>
      <c r="L165" s="179">
        <v>21</v>
      </c>
      <c r="M165" s="179">
        <f>G165*(1+L165/100)</f>
        <v>0</v>
      </c>
      <c r="N165" s="179">
        <v>0</v>
      </c>
      <c r="O165" s="179">
        <f>ROUND(E165*N165,2)</f>
        <v>0</v>
      </c>
      <c r="P165" s="179">
        <v>0</v>
      </c>
      <c r="Q165" s="179">
        <f>ROUND(E165*P165,2)</f>
        <v>0</v>
      </c>
      <c r="R165" s="179" t="s">
        <v>359</v>
      </c>
      <c r="S165" s="179" t="s">
        <v>118</v>
      </c>
      <c r="T165" s="180" t="s">
        <v>118</v>
      </c>
      <c r="U165" s="161">
        <v>0.03</v>
      </c>
      <c r="V165" s="161">
        <f>ROUND(E165*U165,2)</f>
        <v>0.18</v>
      </c>
      <c r="W165" s="16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119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>
      <c r="A166" s="158"/>
      <c r="B166" s="159"/>
      <c r="C166" s="193" t="s">
        <v>360</v>
      </c>
      <c r="D166" s="163"/>
      <c r="E166" s="164">
        <v>5.89</v>
      </c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123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22.5" outlineLevel="1">
      <c r="A167" s="174">
        <v>84</v>
      </c>
      <c r="B167" s="175" t="s">
        <v>363</v>
      </c>
      <c r="C167" s="192" t="s">
        <v>364</v>
      </c>
      <c r="D167" s="176" t="s">
        <v>116</v>
      </c>
      <c r="E167" s="177">
        <v>5.89</v>
      </c>
      <c r="F167" s="178"/>
      <c r="G167" s="179">
        <f>ROUND(E167*F167,2)</f>
        <v>0</v>
      </c>
      <c r="H167" s="178"/>
      <c r="I167" s="179">
        <f>ROUND(E167*H167,2)</f>
        <v>0</v>
      </c>
      <c r="J167" s="178"/>
      <c r="K167" s="179">
        <f>ROUND(E167*J167,2)</f>
        <v>0</v>
      </c>
      <c r="L167" s="179">
        <v>21</v>
      </c>
      <c r="M167" s="179">
        <f>G167*(1+L167/100)</f>
        <v>0</v>
      </c>
      <c r="N167" s="179">
        <v>8.0000000000000004E-4</v>
      </c>
      <c r="O167" s="179">
        <f>ROUND(E167*N167,2)</f>
        <v>0</v>
      </c>
      <c r="P167" s="179">
        <v>0</v>
      </c>
      <c r="Q167" s="179">
        <f>ROUND(E167*P167,2)</f>
        <v>0</v>
      </c>
      <c r="R167" s="179" t="s">
        <v>359</v>
      </c>
      <c r="S167" s="179" t="s">
        <v>118</v>
      </c>
      <c r="T167" s="180" t="s">
        <v>118</v>
      </c>
      <c r="U167" s="161">
        <v>0</v>
      </c>
      <c r="V167" s="161">
        <f>ROUND(E167*U167,2)</f>
        <v>0</v>
      </c>
      <c r="W167" s="161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119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>
      <c r="A168" s="158"/>
      <c r="B168" s="159"/>
      <c r="C168" s="193" t="s">
        <v>360</v>
      </c>
      <c r="D168" s="163"/>
      <c r="E168" s="164">
        <v>5.89</v>
      </c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123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>
      <c r="A169" s="174">
        <v>85</v>
      </c>
      <c r="B169" s="175" t="s">
        <v>365</v>
      </c>
      <c r="C169" s="192" t="s">
        <v>366</v>
      </c>
      <c r="D169" s="176" t="s">
        <v>116</v>
      </c>
      <c r="E169" s="177">
        <v>6.4790000000000001</v>
      </c>
      <c r="F169" s="178"/>
      <c r="G169" s="179">
        <f>ROUND(E169*F169,2)</f>
        <v>0</v>
      </c>
      <c r="H169" s="178"/>
      <c r="I169" s="179">
        <f>ROUND(E169*H169,2)</f>
        <v>0</v>
      </c>
      <c r="J169" s="178"/>
      <c r="K169" s="179">
        <f>ROUND(E169*J169,2)</f>
        <v>0</v>
      </c>
      <c r="L169" s="179">
        <v>21</v>
      </c>
      <c r="M169" s="179">
        <f>G169*(1+L169/100)</f>
        <v>0</v>
      </c>
      <c r="N169" s="179">
        <v>0</v>
      </c>
      <c r="O169" s="179">
        <f>ROUND(E169*N169,2)</f>
        <v>0</v>
      </c>
      <c r="P169" s="179">
        <v>0</v>
      </c>
      <c r="Q169" s="179">
        <f>ROUND(E169*P169,2)</f>
        <v>0</v>
      </c>
      <c r="R169" s="179"/>
      <c r="S169" s="179" t="s">
        <v>167</v>
      </c>
      <c r="T169" s="180" t="s">
        <v>168</v>
      </c>
      <c r="U169" s="161">
        <v>0</v>
      </c>
      <c r="V169" s="161">
        <f>ROUND(E169*U169,2)</f>
        <v>0</v>
      </c>
      <c r="W169" s="16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119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>
      <c r="A170" s="158"/>
      <c r="B170" s="159"/>
      <c r="C170" s="193" t="s">
        <v>367</v>
      </c>
      <c r="D170" s="163"/>
      <c r="E170" s="164">
        <v>6.4790000000000001</v>
      </c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123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ht="22.5" outlineLevel="1">
      <c r="A171" s="174">
        <v>86</v>
      </c>
      <c r="B171" s="175" t="s">
        <v>368</v>
      </c>
      <c r="C171" s="192" t="s">
        <v>369</v>
      </c>
      <c r="D171" s="176" t="s">
        <v>116</v>
      </c>
      <c r="E171" s="177">
        <v>12.54</v>
      </c>
      <c r="F171" s="178"/>
      <c r="G171" s="179">
        <f>ROUND(E171*F171,2)</f>
        <v>0</v>
      </c>
      <c r="H171" s="178"/>
      <c r="I171" s="179">
        <f>ROUND(E171*H171,2)</f>
        <v>0</v>
      </c>
      <c r="J171" s="178"/>
      <c r="K171" s="179">
        <f>ROUND(E171*J171,2)</f>
        <v>0</v>
      </c>
      <c r="L171" s="179">
        <v>21</v>
      </c>
      <c r="M171" s="179">
        <f>G171*(1+L171/100)</f>
        <v>0</v>
      </c>
      <c r="N171" s="179">
        <v>0</v>
      </c>
      <c r="O171" s="179">
        <f>ROUND(E171*N171,2)</f>
        <v>0</v>
      </c>
      <c r="P171" s="179">
        <v>0</v>
      </c>
      <c r="Q171" s="179">
        <f>ROUND(E171*P171,2)</f>
        <v>0</v>
      </c>
      <c r="R171" s="179"/>
      <c r="S171" s="179" t="s">
        <v>167</v>
      </c>
      <c r="T171" s="180" t="s">
        <v>168</v>
      </c>
      <c r="U171" s="161">
        <v>0</v>
      </c>
      <c r="V171" s="161">
        <f>ROUND(E171*U171,2)</f>
        <v>0</v>
      </c>
      <c r="W171" s="16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119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>
      <c r="A172" s="158"/>
      <c r="B172" s="159"/>
      <c r="C172" s="193" t="s">
        <v>370</v>
      </c>
      <c r="D172" s="163"/>
      <c r="E172" s="164">
        <v>11.4</v>
      </c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123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>
      <c r="A173" s="158"/>
      <c r="B173" s="159"/>
      <c r="C173" s="193" t="s">
        <v>371</v>
      </c>
      <c r="D173" s="163"/>
      <c r="E173" s="164">
        <v>1.1399999999999999</v>
      </c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123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>
      <c r="A174" s="174">
        <v>87</v>
      </c>
      <c r="B174" s="175" t="s">
        <v>372</v>
      </c>
      <c r="C174" s="192" t="s">
        <v>373</v>
      </c>
      <c r="D174" s="176" t="s">
        <v>116</v>
      </c>
      <c r="E174" s="177">
        <v>12.54</v>
      </c>
      <c r="F174" s="178"/>
      <c r="G174" s="179">
        <f>ROUND(E174*F174,2)</f>
        <v>0</v>
      </c>
      <c r="H174" s="178"/>
      <c r="I174" s="179">
        <f>ROUND(E174*H174,2)</f>
        <v>0</v>
      </c>
      <c r="J174" s="178"/>
      <c r="K174" s="179">
        <f>ROUND(E174*J174,2)</f>
        <v>0</v>
      </c>
      <c r="L174" s="179">
        <v>21</v>
      </c>
      <c r="M174" s="179">
        <f>G174*(1+L174/100)</f>
        <v>0</v>
      </c>
      <c r="N174" s="179">
        <v>0</v>
      </c>
      <c r="O174" s="179">
        <f>ROUND(E174*N174,2)</f>
        <v>0</v>
      </c>
      <c r="P174" s="179">
        <v>0</v>
      </c>
      <c r="Q174" s="179">
        <f>ROUND(E174*P174,2)</f>
        <v>0</v>
      </c>
      <c r="R174" s="179"/>
      <c r="S174" s="179" t="s">
        <v>167</v>
      </c>
      <c r="T174" s="180" t="s">
        <v>168</v>
      </c>
      <c r="U174" s="161">
        <v>0</v>
      </c>
      <c r="V174" s="161">
        <f>ROUND(E174*U174,2)</f>
        <v>0</v>
      </c>
      <c r="W174" s="161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119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>
      <c r="A175" s="158"/>
      <c r="B175" s="159"/>
      <c r="C175" s="193" t="s">
        <v>374</v>
      </c>
      <c r="D175" s="163"/>
      <c r="E175" s="164">
        <v>12.54</v>
      </c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123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>
      <c r="A176" s="174">
        <v>88</v>
      </c>
      <c r="B176" s="175" t="s">
        <v>375</v>
      </c>
      <c r="C176" s="192" t="s">
        <v>376</v>
      </c>
      <c r="D176" s="176" t="s">
        <v>247</v>
      </c>
      <c r="E176" s="177">
        <v>14.025</v>
      </c>
      <c r="F176" s="178"/>
      <c r="G176" s="179">
        <f>ROUND(E176*F176,2)</f>
        <v>0</v>
      </c>
      <c r="H176" s="178"/>
      <c r="I176" s="179">
        <f>ROUND(E176*H176,2)</f>
        <v>0</v>
      </c>
      <c r="J176" s="178"/>
      <c r="K176" s="179">
        <f>ROUND(E176*J176,2)</f>
        <v>0</v>
      </c>
      <c r="L176" s="179">
        <v>21</v>
      </c>
      <c r="M176" s="179">
        <f>G176*(1+L176/100)</f>
        <v>0</v>
      </c>
      <c r="N176" s="179">
        <v>0</v>
      </c>
      <c r="O176" s="179">
        <f>ROUND(E176*N176,2)</f>
        <v>0</v>
      </c>
      <c r="P176" s="179">
        <v>0</v>
      </c>
      <c r="Q176" s="179">
        <f>ROUND(E176*P176,2)</f>
        <v>0</v>
      </c>
      <c r="R176" s="179"/>
      <c r="S176" s="179" t="s">
        <v>167</v>
      </c>
      <c r="T176" s="180" t="s">
        <v>168</v>
      </c>
      <c r="U176" s="161">
        <v>0</v>
      </c>
      <c r="V176" s="161">
        <f>ROUND(E176*U176,2)</f>
        <v>0</v>
      </c>
      <c r="W176" s="161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119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>
      <c r="A177" s="158"/>
      <c r="B177" s="159"/>
      <c r="C177" s="193" t="s">
        <v>377</v>
      </c>
      <c r="D177" s="163"/>
      <c r="E177" s="164">
        <v>8.0500000000000007</v>
      </c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123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>
      <c r="A178" s="158"/>
      <c r="B178" s="159"/>
      <c r="C178" s="193" t="s">
        <v>378</v>
      </c>
      <c r="D178" s="163"/>
      <c r="E178" s="164">
        <v>4.7</v>
      </c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123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>
      <c r="A179" s="158"/>
      <c r="B179" s="159"/>
      <c r="C179" s="196" t="s">
        <v>379</v>
      </c>
      <c r="D179" s="165"/>
      <c r="E179" s="166">
        <v>12.75</v>
      </c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123</v>
      </c>
      <c r="AH179" s="151">
        <v>1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>
      <c r="A180" s="158"/>
      <c r="B180" s="159"/>
      <c r="C180" s="193" t="s">
        <v>380</v>
      </c>
      <c r="D180" s="163"/>
      <c r="E180" s="164">
        <v>1.2749999999999999</v>
      </c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123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>
      <c r="A181" s="158">
        <v>89</v>
      </c>
      <c r="B181" s="159" t="s">
        <v>381</v>
      </c>
      <c r="C181" s="195" t="s">
        <v>382</v>
      </c>
      <c r="D181" s="160" t="s">
        <v>0</v>
      </c>
      <c r="E181" s="189"/>
      <c r="F181" s="162"/>
      <c r="G181" s="161">
        <f>ROUND(E181*F181,2)</f>
        <v>0</v>
      </c>
      <c r="H181" s="162"/>
      <c r="I181" s="161">
        <f>ROUND(E181*H181,2)</f>
        <v>0</v>
      </c>
      <c r="J181" s="162"/>
      <c r="K181" s="161">
        <f>ROUND(E181*J181,2)</f>
        <v>0</v>
      </c>
      <c r="L181" s="161">
        <v>21</v>
      </c>
      <c r="M181" s="161">
        <f>G181*(1+L181/100)</f>
        <v>0</v>
      </c>
      <c r="N181" s="161">
        <v>0</v>
      </c>
      <c r="O181" s="161">
        <f>ROUND(E181*N181,2)</f>
        <v>0</v>
      </c>
      <c r="P181" s="161">
        <v>0</v>
      </c>
      <c r="Q181" s="161">
        <f>ROUND(E181*P181,2)</f>
        <v>0</v>
      </c>
      <c r="R181" s="161" t="s">
        <v>359</v>
      </c>
      <c r="S181" s="161" t="s">
        <v>118</v>
      </c>
      <c r="T181" s="161" t="s">
        <v>118</v>
      </c>
      <c r="U181" s="161">
        <v>0</v>
      </c>
      <c r="V181" s="161">
        <f>ROUND(E181*U181,2)</f>
        <v>0</v>
      </c>
      <c r="W181" s="161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295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>
      <c r="A182" s="158"/>
      <c r="B182" s="159"/>
      <c r="C182" s="249" t="s">
        <v>320</v>
      </c>
      <c r="D182" s="250"/>
      <c r="E182" s="250"/>
      <c r="F182" s="250"/>
      <c r="G182" s="250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121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>
      <c r="A183" s="168" t="s">
        <v>112</v>
      </c>
      <c r="B183" s="169" t="s">
        <v>73</v>
      </c>
      <c r="C183" s="191" t="s">
        <v>74</v>
      </c>
      <c r="D183" s="170"/>
      <c r="E183" s="171"/>
      <c r="F183" s="172"/>
      <c r="G183" s="172">
        <f>SUMIF(AG184:AG192,"&lt;&gt;NOR",G184:G192)</f>
        <v>0</v>
      </c>
      <c r="H183" s="172"/>
      <c r="I183" s="172">
        <f>SUM(I184:I192)</f>
        <v>0</v>
      </c>
      <c r="J183" s="172"/>
      <c r="K183" s="172">
        <f>SUM(K184:K192)</f>
        <v>0</v>
      </c>
      <c r="L183" s="172"/>
      <c r="M183" s="172">
        <f>SUM(M184:M192)</f>
        <v>0</v>
      </c>
      <c r="N183" s="172"/>
      <c r="O183" s="172">
        <f>SUM(O184:O192)</f>
        <v>0.01</v>
      </c>
      <c r="P183" s="172"/>
      <c r="Q183" s="172">
        <f>SUM(Q184:Q192)</f>
        <v>0</v>
      </c>
      <c r="R183" s="172"/>
      <c r="S183" s="172"/>
      <c r="T183" s="173"/>
      <c r="U183" s="167"/>
      <c r="V183" s="167">
        <f>SUM(V184:V192)</f>
        <v>11.68</v>
      </c>
      <c r="W183" s="167"/>
      <c r="AG183" t="s">
        <v>113</v>
      </c>
    </row>
    <row r="184" spans="1:60" ht="22.5" outlineLevel="1">
      <c r="A184" s="182">
        <v>90</v>
      </c>
      <c r="B184" s="183" t="s">
        <v>383</v>
      </c>
      <c r="C184" s="194" t="s">
        <v>384</v>
      </c>
      <c r="D184" s="184" t="s">
        <v>247</v>
      </c>
      <c r="E184" s="185">
        <v>24</v>
      </c>
      <c r="F184" s="186"/>
      <c r="G184" s="187">
        <f>ROUND(E184*F184,2)</f>
        <v>0</v>
      </c>
      <c r="H184" s="186"/>
      <c r="I184" s="187">
        <f>ROUND(E184*H184,2)</f>
        <v>0</v>
      </c>
      <c r="J184" s="186"/>
      <c r="K184" s="187">
        <f>ROUND(E184*J184,2)</f>
        <v>0</v>
      </c>
      <c r="L184" s="187">
        <v>21</v>
      </c>
      <c r="M184" s="187">
        <f>G184*(1+L184/100)</f>
        <v>0</v>
      </c>
      <c r="N184" s="187">
        <v>3.0000000000000001E-5</v>
      </c>
      <c r="O184" s="187">
        <f>ROUND(E184*N184,2)</f>
        <v>0</v>
      </c>
      <c r="P184" s="187">
        <v>0</v>
      </c>
      <c r="Q184" s="187">
        <f>ROUND(E184*P184,2)</f>
        <v>0</v>
      </c>
      <c r="R184" s="187" t="s">
        <v>248</v>
      </c>
      <c r="S184" s="187" t="s">
        <v>118</v>
      </c>
      <c r="T184" s="188" t="s">
        <v>118</v>
      </c>
      <c r="U184" s="161">
        <v>0.13719999999999999</v>
      </c>
      <c r="V184" s="161">
        <f>ROUND(E184*U184,2)</f>
        <v>3.29</v>
      </c>
      <c r="W184" s="161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119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1">
      <c r="A185" s="174">
        <v>91</v>
      </c>
      <c r="B185" s="175" t="s">
        <v>385</v>
      </c>
      <c r="C185" s="192" t="s">
        <v>386</v>
      </c>
      <c r="D185" s="176" t="s">
        <v>116</v>
      </c>
      <c r="E185" s="177">
        <v>18.649999999999999</v>
      </c>
      <c r="F185" s="178"/>
      <c r="G185" s="179">
        <f>ROUND(E185*F185,2)</f>
        <v>0</v>
      </c>
      <c r="H185" s="178"/>
      <c r="I185" s="179">
        <f>ROUND(E185*H185,2)</f>
        <v>0</v>
      </c>
      <c r="J185" s="178"/>
      <c r="K185" s="179">
        <f>ROUND(E185*J185,2)</f>
        <v>0</v>
      </c>
      <c r="L185" s="179">
        <v>21</v>
      </c>
      <c r="M185" s="179">
        <f>G185*(1+L185/100)</f>
        <v>0</v>
      </c>
      <c r="N185" s="179">
        <v>3.3E-4</v>
      </c>
      <c r="O185" s="179">
        <f>ROUND(E185*N185,2)</f>
        <v>0.01</v>
      </c>
      <c r="P185" s="179">
        <v>0</v>
      </c>
      <c r="Q185" s="179">
        <f>ROUND(E185*P185,2)</f>
        <v>0</v>
      </c>
      <c r="R185" s="179" t="s">
        <v>248</v>
      </c>
      <c r="S185" s="179" t="s">
        <v>118</v>
      </c>
      <c r="T185" s="180" t="s">
        <v>118</v>
      </c>
      <c r="U185" s="161">
        <v>0.45</v>
      </c>
      <c r="V185" s="161">
        <f>ROUND(E185*U185,2)</f>
        <v>8.39</v>
      </c>
      <c r="W185" s="161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119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>
      <c r="A186" s="158"/>
      <c r="B186" s="159"/>
      <c r="C186" s="193" t="s">
        <v>252</v>
      </c>
      <c r="D186" s="163"/>
      <c r="E186" s="164">
        <v>18.649999999999999</v>
      </c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123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>
      <c r="A187" s="174">
        <v>92</v>
      </c>
      <c r="B187" s="175" t="s">
        <v>387</v>
      </c>
      <c r="C187" s="192" t="s">
        <v>388</v>
      </c>
      <c r="D187" s="176" t="s">
        <v>247</v>
      </c>
      <c r="E187" s="177">
        <v>25.2</v>
      </c>
      <c r="F187" s="178"/>
      <c r="G187" s="179">
        <f>ROUND(E187*F187,2)</f>
        <v>0</v>
      </c>
      <c r="H187" s="178"/>
      <c r="I187" s="179">
        <f>ROUND(E187*H187,2)</f>
        <v>0</v>
      </c>
      <c r="J187" s="178"/>
      <c r="K187" s="179">
        <f>ROUND(E187*J187,2)</f>
        <v>0</v>
      </c>
      <c r="L187" s="179">
        <v>21</v>
      </c>
      <c r="M187" s="179">
        <f>G187*(1+L187/100)</f>
        <v>0</v>
      </c>
      <c r="N187" s="179">
        <v>0</v>
      </c>
      <c r="O187" s="179">
        <f>ROUND(E187*N187,2)</f>
        <v>0</v>
      </c>
      <c r="P187" s="179">
        <v>0</v>
      </c>
      <c r="Q187" s="179">
        <f>ROUND(E187*P187,2)</f>
        <v>0</v>
      </c>
      <c r="R187" s="179"/>
      <c r="S187" s="179" t="s">
        <v>167</v>
      </c>
      <c r="T187" s="180" t="s">
        <v>168</v>
      </c>
      <c r="U187" s="161">
        <v>0</v>
      </c>
      <c r="V187" s="161">
        <f>ROUND(E187*U187,2)</f>
        <v>0</v>
      </c>
      <c r="W187" s="161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119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>
      <c r="A188" s="158"/>
      <c r="B188" s="159"/>
      <c r="C188" s="193" t="s">
        <v>389</v>
      </c>
      <c r="D188" s="163"/>
      <c r="E188" s="164">
        <v>25.2</v>
      </c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123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>
      <c r="A189" s="174">
        <v>93</v>
      </c>
      <c r="B189" s="175" t="s">
        <v>390</v>
      </c>
      <c r="C189" s="192" t="s">
        <v>391</v>
      </c>
      <c r="D189" s="176" t="s">
        <v>116</v>
      </c>
      <c r="E189" s="177">
        <v>20.515000000000001</v>
      </c>
      <c r="F189" s="178"/>
      <c r="G189" s="179">
        <f>ROUND(E189*F189,2)</f>
        <v>0</v>
      </c>
      <c r="H189" s="178"/>
      <c r="I189" s="179">
        <f>ROUND(E189*H189,2)</f>
        <v>0</v>
      </c>
      <c r="J189" s="178"/>
      <c r="K189" s="179">
        <f>ROUND(E189*J189,2)</f>
        <v>0</v>
      </c>
      <c r="L189" s="179">
        <v>21</v>
      </c>
      <c r="M189" s="179">
        <f>G189*(1+L189/100)</f>
        <v>0</v>
      </c>
      <c r="N189" s="179">
        <v>0</v>
      </c>
      <c r="O189" s="179">
        <f>ROUND(E189*N189,2)</f>
        <v>0</v>
      </c>
      <c r="P189" s="179">
        <v>0</v>
      </c>
      <c r="Q189" s="179">
        <f>ROUND(E189*P189,2)</f>
        <v>0</v>
      </c>
      <c r="R189" s="179"/>
      <c r="S189" s="179" t="s">
        <v>167</v>
      </c>
      <c r="T189" s="180" t="s">
        <v>168</v>
      </c>
      <c r="U189" s="161">
        <v>0</v>
      </c>
      <c r="V189" s="161">
        <f>ROUND(E189*U189,2)</f>
        <v>0</v>
      </c>
      <c r="W189" s="161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119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>
      <c r="A190" s="158"/>
      <c r="B190" s="159"/>
      <c r="C190" s="193" t="s">
        <v>392</v>
      </c>
      <c r="D190" s="163"/>
      <c r="E190" s="164">
        <v>20.515000000000001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123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>
      <c r="A191" s="158">
        <v>94</v>
      </c>
      <c r="B191" s="159" t="s">
        <v>393</v>
      </c>
      <c r="C191" s="195" t="s">
        <v>394</v>
      </c>
      <c r="D191" s="160" t="s">
        <v>0</v>
      </c>
      <c r="E191" s="189"/>
      <c r="F191" s="162"/>
      <c r="G191" s="161">
        <f>ROUND(E191*F191,2)</f>
        <v>0</v>
      </c>
      <c r="H191" s="162"/>
      <c r="I191" s="161">
        <f>ROUND(E191*H191,2)</f>
        <v>0</v>
      </c>
      <c r="J191" s="162"/>
      <c r="K191" s="161">
        <f>ROUND(E191*J191,2)</f>
        <v>0</v>
      </c>
      <c r="L191" s="161">
        <v>21</v>
      </c>
      <c r="M191" s="161">
        <f>G191*(1+L191/100)</f>
        <v>0</v>
      </c>
      <c r="N191" s="161">
        <v>0</v>
      </c>
      <c r="O191" s="161">
        <f>ROUND(E191*N191,2)</f>
        <v>0</v>
      </c>
      <c r="P191" s="161">
        <v>0</v>
      </c>
      <c r="Q191" s="161">
        <f>ROUND(E191*P191,2)</f>
        <v>0</v>
      </c>
      <c r="R191" s="161" t="s">
        <v>248</v>
      </c>
      <c r="S191" s="161" t="s">
        <v>118</v>
      </c>
      <c r="T191" s="161" t="s">
        <v>118</v>
      </c>
      <c r="U191" s="161">
        <v>0</v>
      </c>
      <c r="V191" s="161">
        <f>ROUND(E191*U191,2)</f>
        <v>0</v>
      </c>
      <c r="W191" s="16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295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>
      <c r="A192" s="158"/>
      <c r="B192" s="159"/>
      <c r="C192" s="249" t="s">
        <v>395</v>
      </c>
      <c r="D192" s="250"/>
      <c r="E192" s="250"/>
      <c r="F192" s="250"/>
      <c r="G192" s="250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121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>
      <c r="A193" s="168" t="s">
        <v>112</v>
      </c>
      <c r="B193" s="169" t="s">
        <v>75</v>
      </c>
      <c r="C193" s="191" t="s">
        <v>76</v>
      </c>
      <c r="D193" s="170"/>
      <c r="E193" s="171"/>
      <c r="F193" s="172"/>
      <c r="G193" s="172">
        <f>SUMIF(AG194:AG200,"&lt;&gt;NOR",G194:G200)</f>
        <v>0</v>
      </c>
      <c r="H193" s="172"/>
      <c r="I193" s="172">
        <f>SUM(I194:I200)</f>
        <v>0</v>
      </c>
      <c r="J193" s="172"/>
      <c r="K193" s="172">
        <f>SUM(K194:K200)</f>
        <v>0</v>
      </c>
      <c r="L193" s="172"/>
      <c r="M193" s="172">
        <f>SUM(M194:M200)</f>
        <v>0</v>
      </c>
      <c r="N193" s="172"/>
      <c r="O193" s="172">
        <f>SUM(O194:O200)</f>
        <v>0.22</v>
      </c>
      <c r="P193" s="172"/>
      <c r="Q193" s="172">
        <f>SUM(Q194:Q200)</f>
        <v>0</v>
      </c>
      <c r="R193" s="172"/>
      <c r="S193" s="172"/>
      <c r="T193" s="173"/>
      <c r="U193" s="167"/>
      <c r="V193" s="167">
        <f>SUM(V194:V200)</f>
        <v>14.56</v>
      </c>
      <c r="W193" s="167"/>
      <c r="AG193" t="s">
        <v>113</v>
      </c>
    </row>
    <row r="194" spans="1:60" ht="22.5" outlineLevel="1">
      <c r="A194" s="174">
        <v>95</v>
      </c>
      <c r="B194" s="175" t="s">
        <v>396</v>
      </c>
      <c r="C194" s="192" t="s">
        <v>397</v>
      </c>
      <c r="D194" s="176" t="s">
        <v>116</v>
      </c>
      <c r="E194" s="177">
        <v>35.94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9">
        <v>5.0000000000000002E-5</v>
      </c>
      <c r="O194" s="179">
        <f>ROUND(E194*N194,2)</f>
        <v>0</v>
      </c>
      <c r="P194" s="179">
        <v>0</v>
      </c>
      <c r="Q194" s="179">
        <f>ROUND(E194*P194,2)</f>
        <v>0</v>
      </c>
      <c r="R194" s="179" t="s">
        <v>398</v>
      </c>
      <c r="S194" s="179" t="s">
        <v>118</v>
      </c>
      <c r="T194" s="180" t="s">
        <v>118</v>
      </c>
      <c r="U194" s="161">
        <v>6.5000000000000002E-2</v>
      </c>
      <c r="V194" s="161">
        <f>ROUND(E194*U194,2)</f>
        <v>2.34</v>
      </c>
      <c r="W194" s="16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119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>
      <c r="A195" s="158"/>
      <c r="B195" s="159"/>
      <c r="C195" s="193" t="s">
        <v>252</v>
      </c>
      <c r="D195" s="163"/>
      <c r="E195" s="164">
        <v>18.649999999999999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123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>
      <c r="A196" s="158"/>
      <c r="B196" s="159"/>
      <c r="C196" s="193" t="s">
        <v>160</v>
      </c>
      <c r="D196" s="163"/>
      <c r="E196" s="164">
        <v>17.29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123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ht="22.5" outlineLevel="1">
      <c r="A197" s="182">
        <v>96</v>
      </c>
      <c r="B197" s="183" t="s">
        <v>399</v>
      </c>
      <c r="C197" s="194" t="s">
        <v>400</v>
      </c>
      <c r="D197" s="184" t="s">
        <v>116</v>
      </c>
      <c r="E197" s="185">
        <v>35.94</v>
      </c>
      <c r="F197" s="186"/>
      <c r="G197" s="187">
        <f>ROUND(E197*F197,2)</f>
        <v>0</v>
      </c>
      <c r="H197" s="186"/>
      <c r="I197" s="187">
        <f>ROUND(E197*H197,2)</f>
        <v>0</v>
      </c>
      <c r="J197" s="186"/>
      <c r="K197" s="187">
        <f>ROUND(E197*J197,2)</f>
        <v>0</v>
      </c>
      <c r="L197" s="187">
        <v>21</v>
      </c>
      <c r="M197" s="187">
        <f>G197*(1+L197/100)</f>
        <v>0</v>
      </c>
      <c r="N197" s="187">
        <v>3.0000000000000001E-3</v>
      </c>
      <c r="O197" s="187">
        <f>ROUND(E197*N197,2)</f>
        <v>0.11</v>
      </c>
      <c r="P197" s="187">
        <v>0</v>
      </c>
      <c r="Q197" s="187">
        <f>ROUND(E197*P197,2)</f>
        <v>0</v>
      </c>
      <c r="R197" s="187" t="s">
        <v>398</v>
      </c>
      <c r="S197" s="187" t="s">
        <v>118</v>
      </c>
      <c r="T197" s="188" t="s">
        <v>118</v>
      </c>
      <c r="U197" s="161">
        <v>0.32200000000000001</v>
      </c>
      <c r="V197" s="161">
        <f>ROUND(E197*U197,2)</f>
        <v>11.57</v>
      </c>
      <c r="W197" s="16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119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33.75" outlineLevel="1">
      <c r="A198" s="174">
        <v>97</v>
      </c>
      <c r="B198" s="175" t="s">
        <v>401</v>
      </c>
      <c r="C198" s="192" t="s">
        <v>402</v>
      </c>
      <c r="D198" s="176" t="s">
        <v>116</v>
      </c>
      <c r="E198" s="177">
        <v>35.94</v>
      </c>
      <c r="F198" s="178"/>
      <c r="G198" s="179">
        <f>ROUND(E198*F198,2)</f>
        <v>0</v>
      </c>
      <c r="H198" s="178"/>
      <c r="I198" s="179">
        <f>ROUND(E198*H198,2)</f>
        <v>0</v>
      </c>
      <c r="J198" s="178"/>
      <c r="K198" s="179">
        <f>ROUND(E198*J198,2)</f>
        <v>0</v>
      </c>
      <c r="L198" s="179">
        <v>21</v>
      </c>
      <c r="M198" s="179">
        <f>G198*(1+L198/100)</f>
        <v>0</v>
      </c>
      <c r="N198" s="179">
        <v>3.0000000000000001E-3</v>
      </c>
      <c r="O198" s="179">
        <f>ROUND(E198*N198,2)</f>
        <v>0.11</v>
      </c>
      <c r="P198" s="179">
        <v>0</v>
      </c>
      <c r="Q198" s="179">
        <f>ROUND(E198*P198,2)</f>
        <v>0</v>
      </c>
      <c r="R198" s="179" t="s">
        <v>398</v>
      </c>
      <c r="S198" s="179" t="s">
        <v>118</v>
      </c>
      <c r="T198" s="180" t="s">
        <v>118</v>
      </c>
      <c r="U198" s="161">
        <v>1.7999999999999999E-2</v>
      </c>
      <c r="V198" s="161">
        <f>ROUND(E198*U198,2)</f>
        <v>0.65</v>
      </c>
      <c r="W198" s="16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119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>
      <c r="A199" s="158">
        <v>98</v>
      </c>
      <c r="B199" s="159" t="s">
        <v>403</v>
      </c>
      <c r="C199" s="195" t="s">
        <v>404</v>
      </c>
      <c r="D199" s="160" t="s">
        <v>0</v>
      </c>
      <c r="E199" s="189"/>
      <c r="F199" s="162"/>
      <c r="G199" s="161">
        <f>ROUND(E199*F199,2)</f>
        <v>0</v>
      </c>
      <c r="H199" s="162"/>
      <c r="I199" s="161">
        <f>ROUND(E199*H199,2)</f>
        <v>0</v>
      </c>
      <c r="J199" s="162"/>
      <c r="K199" s="161">
        <f>ROUND(E199*J199,2)</f>
        <v>0</v>
      </c>
      <c r="L199" s="161">
        <v>21</v>
      </c>
      <c r="M199" s="161">
        <f>G199*(1+L199/100)</f>
        <v>0</v>
      </c>
      <c r="N199" s="161">
        <v>0</v>
      </c>
      <c r="O199" s="161">
        <f>ROUND(E199*N199,2)</f>
        <v>0</v>
      </c>
      <c r="P199" s="161">
        <v>0</v>
      </c>
      <c r="Q199" s="161">
        <f>ROUND(E199*P199,2)</f>
        <v>0</v>
      </c>
      <c r="R199" s="161" t="s">
        <v>398</v>
      </c>
      <c r="S199" s="161" t="s">
        <v>118</v>
      </c>
      <c r="T199" s="161" t="s">
        <v>118</v>
      </c>
      <c r="U199" s="161">
        <v>0</v>
      </c>
      <c r="V199" s="161">
        <f>ROUND(E199*U199,2)</f>
        <v>0</v>
      </c>
      <c r="W199" s="16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295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>
      <c r="A200" s="158"/>
      <c r="B200" s="159"/>
      <c r="C200" s="249" t="s">
        <v>320</v>
      </c>
      <c r="D200" s="250"/>
      <c r="E200" s="250"/>
      <c r="F200" s="250"/>
      <c r="G200" s="250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121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>
      <c r="A201" s="168" t="s">
        <v>112</v>
      </c>
      <c r="B201" s="169" t="s">
        <v>77</v>
      </c>
      <c r="C201" s="191" t="s">
        <v>78</v>
      </c>
      <c r="D201" s="170"/>
      <c r="E201" s="171"/>
      <c r="F201" s="172"/>
      <c r="G201" s="172">
        <f>SUMIF(AG202:AG220,"&lt;&gt;NOR",G202:G220)</f>
        <v>0</v>
      </c>
      <c r="H201" s="172"/>
      <c r="I201" s="172">
        <f>SUM(I202:I220)</f>
        <v>0</v>
      </c>
      <c r="J201" s="172"/>
      <c r="K201" s="172">
        <f>SUM(K202:K220)</f>
        <v>0</v>
      </c>
      <c r="L201" s="172"/>
      <c r="M201" s="172">
        <f>SUM(M202:M220)</f>
        <v>0</v>
      </c>
      <c r="N201" s="172"/>
      <c r="O201" s="172">
        <f>SUM(O202:O220)</f>
        <v>0.04</v>
      </c>
      <c r="P201" s="172"/>
      <c r="Q201" s="172">
        <f>SUM(Q202:Q220)</f>
        <v>0</v>
      </c>
      <c r="R201" s="172"/>
      <c r="S201" s="172"/>
      <c r="T201" s="173"/>
      <c r="U201" s="167"/>
      <c r="V201" s="167">
        <f>SUM(V202:V220)</f>
        <v>9.65</v>
      </c>
      <c r="W201" s="167"/>
      <c r="AG201" t="s">
        <v>113</v>
      </c>
    </row>
    <row r="202" spans="1:60" ht="22.5" outlineLevel="1">
      <c r="A202" s="174">
        <v>99</v>
      </c>
      <c r="B202" s="175" t="s">
        <v>405</v>
      </c>
      <c r="C202" s="192" t="s">
        <v>406</v>
      </c>
      <c r="D202" s="176" t="s">
        <v>116</v>
      </c>
      <c r="E202" s="177">
        <v>8.9</v>
      </c>
      <c r="F202" s="178"/>
      <c r="G202" s="179">
        <f>ROUND(E202*F202,2)</f>
        <v>0</v>
      </c>
      <c r="H202" s="178"/>
      <c r="I202" s="179">
        <f>ROUND(E202*H202,2)</f>
        <v>0</v>
      </c>
      <c r="J202" s="178"/>
      <c r="K202" s="179">
        <f>ROUND(E202*J202,2)</f>
        <v>0</v>
      </c>
      <c r="L202" s="179">
        <v>21</v>
      </c>
      <c r="M202" s="179">
        <f>G202*(1+L202/100)</f>
        <v>0</v>
      </c>
      <c r="N202" s="179">
        <v>4.9699999999999996E-3</v>
      </c>
      <c r="O202" s="179">
        <f>ROUND(E202*N202,2)</f>
        <v>0.04</v>
      </c>
      <c r="P202" s="179">
        <v>0</v>
      </c>
      <c r="Q202" s="179">
        <f>ROUND(E202*P202,2)</f>
        <v>0</v>
      </c>
      <c r="R202" s="179" t="s">
        <v>359</v>
      </c>
      <c r="S202" s="179" t="s">
        <v>118</v>
      </c>
      <c r="T202" s="180" t="s">
        <v>118</v>
      </c>
      <c r="U202" s="161">
        <v>0.98399999999999999</v>
      </c>
      <c r="V202" s="161">
        <f>ROUND(E202*U202,2)</f>
        <v>8.76</v>
      </c>
      <c r="W202" s="161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119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>
      <c r="A203" s="158"/>
      <c r="B203" s="159"/>
      <c r="C203" s="193" t="s">
        <v>407</v>
      </c>
      <c r="D203" s="163"/>
      <c r="E203" s="164">
        <v>8.9</v>
      </c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123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33.75" outlineLevel="1">
      <c r="A204" s="174">
        <v>100</v>
      </c>
      <c r="B204" s="175" t="s">
        <v>408</v>
      </c>
      <c r="C204" s="192" t="s">
        <v>409</v>
      </c>
      <c r="D204" s="176" t="s">
        <v>116</v>
      </c>
      <c r="E204" s="177">
        <v>8.9</v>
      </c>
      <c r="F204" s="178"/>
      <c r="G204" s="179">
        <f>ROUND(E204*F204,2)</f>
        <v>0</v>
      </c>
      <c r="H204" s="178"/>
      <c r="I204" s="179">
        <f>ROUND(E204*H204,2)</f>
        <v>0</v>
      </c>
      <c r="J204" s="178"/>
      <c r="K204" s="179">
        <f>ROUND(E204*J204,2)</f>
        <v>0</v>
      </c>
      <c r="L204" s="179">
        <v>21</v>
      </c>
      <c r="M204" s="179">
        <f>G204*(1+L204/100)</f>
        <v>0</v>
      </c>
      <c r="N204" s="179">
        <v>0</v>
      </c>
      <c r="O204" s="179">
        <f>ROUND(E204*N204,2)</f>
        <v>0</v>
      </c>
      <c r="P204" s="179">
        <v>0</v>
      </c>
      <c r="Q204" s="179">
        <f>ROUND(E204*P204,2)</f>
        <v>0</v>
      </c>
      <c r="R204" s="179" t="s">
        <v>359</v>
      </c>
      <c r="S204" s="179" t="s">
        <v>118</v>
      </c>
      <c r="T204" s="180" t="s">
        <v>118</v>
      </c>
      <c r="U204" s="161">
        <v>0.1</v>
      </c>
      <c r="V204" s="161">
        <f>ROUND(E204*U204,2)</f>
        <v>0.89</v>
      </c>
      <c r="W204" s="161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119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>
      <c r="A205" s="158"/>
      <c r="B205" s="159"/>
      <c r="C205" s="193" t="s">
        <v>407</v>
      </c>
      <c r="D205" s="163"/>
      <c r="E205" s="164">
        <v>8.9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123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>
      <c r="A206" s="174">
        <v>101</v>
      </c>
      <c r="B206" s="175" t="s">
        <v>410</v>
      </c>
      <c r="C206" s="192" t="s">
        <v>411</v>
      </c>
      <c r="D206" s="176" t="s">
        <v>116</v>
      </c>
      <c r="E206" s="177">
        <v>40.92</v>
      </c>
      <c r="F206" s="178"/>
      <c r="G206" s="179">
        <f>ROUND(E206*F206,2)</f>
        <v>0</v>
      </c>
      <c r="H206" s="178"/>
      <c r="I206" s="179">
        <f>ROUND(E206*H206,2)</f>
        <v>0</v>
      </c>
      <c r="J206" s="178"/>
      <c r="K206" s="179">
        <f>ROUND(E206*J206,2)</f>
        <v>0</v>
      </c>
      <c r="L206" s="179">
        <v>21</v>
      </c>
      <c r="M206" s="179">
        <f>G206*(1+L206/100)</f>
        <v>0</v>
      </c>
      <c r="N206" s="179">
        <v>0</v>
      </c>
      <c r="O206" s="179">
        <f>ROUND(E206*N206,2)</f>
        <v>0</v>
      </c>
      <c r="P206" s="179">
        <v>0</v>
      </c>
      <c r="Q206" s="179">
        <f>ROUND(E206*P206,2)</f>
        <v>0</v>
      </c>
      <c r="R206" s="179"/>
      <c r="S206" s="179" t="s">
        <v>167</v>
      </c>
      <c r="T206" s="180" t="s">
        <v>168</v>
      </c>
      <c r="U206" s="161">
        <v>0</v>
      </c>
      <c r="V206" s="161">
        <f>ROUND(E206*U206,2)</f>
        <v>0</v>
      </c>
      <c r="W206" s="161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119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>
      <c r="A207" s="158"/>
      <c r="B207" s="159"/>
      <c r="C207" s="193" t="s">
        <v>412</v>
      </c>
      <c r="D207" s="163"/>
      <c r="E207" s="164">
        <v>40.92</v>
      </c>
      <c r="F207" s="161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123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>
      <c r="A208" s="174">
        <v>102</v>
      </c>
      <c r="B208" s="175" t="s">
        <v>413</v>
      </c>
      <c r="C208" s="192" t="s">
        <v>414</v>
      </c>
      <c r="D208" s="176" t="s">
        <v>116</v>
      </c>
      <c r="E208" s="177">
        <v>6.9828000000000001</v>
      </c>
      <c r="F208" s="178"/>
      <c r="G208" s="179">
        <f>ROUND(E208*F208,2)</f>
        <v>0</v>
      </c>
      <c r="H208" s="178"/>
      <c r="I208" s="179">
        <f>ROUND(E208*H208,2)</f>
        <v>0</v>
      </c>
      <c r="J208" s="178"/>
      <c r="K208" s="179">
        <f>ROUND(E208*J208,2)</f>
        <v>0</v>
      </c>
      <c r="L208" s="179">
        <v>21</v>
      </c>
      <c r="M208" s="179">
        <f>G208*(1+L208/100)</f>
        <v>0</v>
      </c>
      <c r="N208" s="179">
        <v>0</v>
      </c>
      <c r="O208" s="179">
        <f>ROUND(E208*N208,2)</f>
        <v>0</v>
      </c>
      <c r="P208" s="179">
        <v>0</v>
      </c>
      <c r="Q208" s="179">
        <f>ROUND(E208*P208,2)</f>
        <v>0</v>
      </c>
      <c r="R208" s="179"/>
      <c r="S208" s="179" t="s">
        <v>167</v>
      </c>
      <c r="T208" s="180" t="s">
        <v>168</v>
      </c>
      <c r="U208" s="161">
        <v>0</v>
      </c>
      <c r="V208" s="161">
        <f>ROUND(E208*U208,2)</f>
        <v>0</v>
      </c>
      <c r="W208" s="161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119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>
      <c r="A209" s="158"/>
      <c r="B209" s="159"/>
      <c r="C209" s="193" t="s">
        <v>415</v>
      </c>
      <c r="D209" s="163"/>
      <c r="E209" s="164">
        <v>6.9828000000000001</v>
      </c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123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>
      <c r="A210" s="174">
        <v>103</v>
      </c>
      <c r="B210" s="175" t="s">
        <v>416</v>
      </c>
      <c r="C210" s="192" t="s">
        <v>417</v>
      </c>
      <c r="D210" s="176" t="s">
        <v>116</v>
      </c>
      <c r="E210" s="177">
        <v>9.8307000000000002</v>
      </c>
      <c r="F210" s="178"/>
      <c r="G210" s="179">
        <f>ROUND(E210*F210,2)</f>
        <v>0</v>
      </c>
      <c r="H210" s="178"/>
      <c r="I210" s="179">
        <f>ROUND(E210*H210,2)</f>
        <v>0</v>
      </c>
      <c r="J210" s="178"/>
      <c r="K210" s="179">
        <f>ROUND(E210*J210,2)</f>
        <v>0</v>
      </c>
      <c r="L210" s="179">
        <v>21</v>
      </c>
      <c r="M210" s="179">
        <f>G210*(1+L210/100)</f>
        <v>0</v>
      </c>
      <c r="N210" s="179">
        <v>0</v>
      </c>
      <c r="O210" s="179">
        <f>ROUND(E210*N210,2)</f>
        <v>0</v>
      </c>
      <c r="P210" s="179">
        <v>0</v>
      </c>
      <c r="Q210" s="179">
        <f>ROUND(E210*P210,2)</f>
        <v>0</v>
      </c>
      <c r="R210" s="179"/>
      <c r="S210" s="179" t="s">
        <v>167</v>
      </c>
      <c r="T210" s="180" t="s">
        <v>168</v>
      </c>
      <c r="U210" s="161">
        <v>0</v>
      </c>
      <c r="V210" s="161">
        <f>ROUND(E210*U210,2)</f>
        <v>0</v>
      </c>
      <c r="W210" s="161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119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>
      <c r="A211" s="158"/>
      <c r="B211" s="159"/>
      <c r="C211" s="193" t="s">
        <v>418</v>
      </c>
      <c r="D211" s="163"/>
      <c r="E211" s="164">
        <v>9.8307000000000002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123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>
      <c r="A212" s="174">
        <v>104</v>
      </c>
      <c r="B212" s="175" t="s">
        <v>419</v>
      </c>
      <c r="C212" s="192" t="s">
        <v>420</v>
      </c>
      <c r="D212" s="176" t="s">
        <v>247</v>
      </c>
      <c r="E212" s="177">
        <v>24.08</v>
      </c>
      <c r="F212" s="178"/>
      <c r="G212" s="179">
        <f>ROUND(E212*F212,2)</f>
        <v>0</v>
      </c>
      <c r="H212" s="178"/>
      <c r="I212" s="179">
        <f>ROUND(E212*H212,2)</f>
        <v>0</v>
      </c>
      <c r="J212" s="178"/>
      <c r="K212" s="179">
        <f>ROUND(E212*J212,2)</f>
        <v>0</v>
      </c>
      <c r="L212" s="179">
        <v>21</v>
      </c>
      <c r="M212" s="179">
        <f>G212*(1+L212/100)</f>
        <v>0</v>
      </c>
      <c r="N212" s="179">
        <v>0</v>
      </c>
      <c r="O212" s="179">
        <f>ROUND(E212*N212,2)</f>
        <v>0</v>
      </c>
      <c r="P212" s="179">
        <v>0</v>
      </c>
      <c r="Q212" s="179">
        <f>ROUND(E212*P212,2)</f>
        <v>0</v>
      </c>
      <c r="R212" s="179"/>
      <c r="S212" s="179" t="s">
        <v>167</v>
      </c>
      <c r="T212" s="180" t="s">
        <v>168</v>
      </c>
      <c r="U212" s="161">
        <v>0</v>
      </c>
      <c r="V212" s="161">
        <f>ROUND(E212*U212,2)</f>
        <v>0</v>
      </c>
      <c r="W212" s="161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119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>
      <c r="A213" s="158"/>
      <c r="B213" s="159"/>
      <c r="C213" s="193" t="s">
        <v>421</v>
      </c>
      <c r="D213" s="163"/>
      <c r="E213" s="164">
        <v>17.28</v>
      </c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123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>
      <c r="A214" s="158"/>
      <c r="B214" s="159"/>
      <c r="C214" s="193" t="s">
        <v>422</v>
      </c>
      <c r="D214" s="163"/>
      <c r="E214" s="164">
        <v>4.8</v>
      </c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123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>
      <c r="A215" s="158"/>
      <c r="B215" s="159"/>
      <c r="C215" s="193" t="s">
        <v>423</v>
      </c>
      <c r="D215" s="163"/>
      <c r="E215" s="164">
        <v>2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123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ht="22.5" outlineLevel="1">
      <c r="A216" s="174">
        <v>105</v>
      </c>
      <c r="B216" s="175" t="s">
        <v>424</v>
      </c>
      <c r="C216" s="192" t="s">
        <v>425</v>
      </c>
      <c r="D216" s="176" t="s">
        <v>116</v>
      </c>
      <c r="E216" s="177">
        <v>43.565899999999999</v>
      </c>
      <c r="F216" s="178"/>
      <c r="G216" s="179">
        <f>ROUND(E216*F216,2)</f>
        <v>0</v>
      </c>
      <c r="H216" s="178"/>
      <c r="I216" s="179">
        <f>ROUND(E216*H216,2)</f>
        <v>0</v>
      </c>
      <c r="J216" s="178"/>
      <c r="K216" s="179">
        <f>ROUND(E216*J216,2)</f>
        <v>0</v>
      </c>
      <c r="L216" s="179">
        <v>21</v>
      </c>
      <c r="M216" s="179">
        <f>G216*(1+L216/100)</f>
        <v>0</v>
      </c>
      <c r="N216" s="179">
        <v>0</v>
      </c>
      <c r="O216" s="179">
        <f>ROUND(E216*N216,2)</f>
        <v>0</v>
      </c>
      <c r="P216" s="179">
        <v>0</v>
      </c>
      <c r="Q216" s="179">
        <f>ROUND(E216*P216,2)</f>
        <v>0</v>
      </c>
      <c r="R216" s="179"/>
      <c r="S216" s="179" t="s">
        <v>167</v>
      </c>
      <c r="T216" s="180" t="s">
        <v>168</v>
      </c>
      <c r="U216" s="161">
        <v>0</v>
      </c>
      <c r="V216" s="161">
        <f>ROUND(E216*U216,2)</f>
        <v>0</v>
      </c>
      <c r="W216" s="161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119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>
      <c r="A217" s="158"/>
      <c r="B217" s="159"/>
      <c r="C217" s="193" t="s">
        <v>151</v>
      </c>
      <c r="D217" s="163"/>
      <c r="E217" s="164">
        <v>4.6500000000000004</v>
      </c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123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>
      <c r="A218" s="158"/>
      <c r="B218" s="159"/>
      <c r="C218" s="193" t="s">
        <v>426</v>
      </c>
      <c r="D218" s="163"/>
      <c r="E218" s="164">
        <v>14.155900000000001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123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>
      <c r="A219" s="158"/>
      <c r="B219" s="159"/>
      <c r="C219" s="193" t="s">
        <v>427</v>
      </c>
      <c r="D219" s="163"/>
      <c r="E219" s="164">
        <v>24.76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123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>
      <c r="A220" s="158">
        <v>106</v>
      </c>
      <c r="B220" s="159" t="s">
        <v>428</v>
      </c>
      <c r="C220" s="195" t="s">
        <v>429</v>
      </c>
      <c r="D220" s="160" t="s">
        <v>0</v>
      </c>
      <c r="E220" s="189"/>
      <c r="F220" s="162"/>
      <c r="G220" s="161">
        <f>ROUND(E220*F220,2)</f>
        <v>0</v>
      </c>
      <c r="H220" s="162"/>
      <c r="I220" s="161">
        <f>ROUND(E220*H220,2)</f>
        <v>0</v>
      </c>
      <c r="J220" s="162"/>
      <c r="K220" s="161">
        <f>ROUND(E220*J220,2)</f>
        <v>0</v>
      </c>
      <c r="L220" s="161">
        <v>21</v>
      </c>
      <c r="M220" s="161">
        <f>G220*(1+L220/100)</f>
        <v>0</v>
      </c>
      <c r="N220" s="161">
        <v>0</v>
      </c>
      <c r="O220" s="161">
        <f>ROUND(E220*N220,2)</f>
        <v>0</v>
      </c>
      <c r="P220" s="161">
        <v>0</v>
      </c>
      <c r="Q220" s="161">
        <f>ROUND(E220*P220,2)</f>
        <v>0</v>
      </c>
      <c r="R220" s="161" t="s">
        <v>359</v>
      </c>
      <c r="S220" s="161" t="s">
        <v>118</v>
      </c>
      <c r="T220" s="161" t="s">
        <v>118</v>
      </c>
      <c r="U220" s="161">
        <v>0</v>
      </c>
      <c r="V220" s="161">
        <f>ROUND(E220*U220,2)</f>
        <v>0</v>
      </c>
      <c r="W220" s="161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295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>
      <c r="A221" s="168" t="s">
        <v>112</v>
      </c>
      <c r="B221" s="169" t="s">
        <v>79</v>
      </c>
      <c r="C221" s="191" t="s">
        <v>80</v>
      </c>
      <c r="D221" s="170"/>
      <c r="E221" s="171"/>
      <c r="F221" s="172"/>
      <c r="G221" s="172">
        <f>SUMIF(AG222:AG223,"&lt;&gt;NOR",G222:G223)</f>
        <v>0</v>
      </c>
      <c r="H221" s="172"/>
      <c r="I221" s="172">
        <f>SUM(I222:I223)</f>
        <v>0</v>
      </c>
      <c r="J221" s="172"/>
      <c r="K221" s="172">
        <f>SUM(K222:K223)</f>
        <v>0</v>
      </c>
      <c r="L221" s="172"/>
      <c r="M221" s="172">
        <f>SUM(M222:M223)</f>
        <v>0</v>
      </c>
      <c r="N221" s="172"/>
      <c r="O221" s="172">
        <f>SUM(O222:O223)</f>
        <v>0</v>
      </c>
      <c r="P221" s="172"/>
      <c r="Q221" s="172">
        <f>SUM(Q222:Q223)</f>
        <v>0</v>
      </c>
      <c r="R221" s="172"/>
      <c r="S221" s="172"/>
      <c r="T221" s="173"/>
      <c r="U221" s="167"/>
      <c r="V221" s="167">
        <f>SUM(V222:V223)</f>
        <v>0</v>
      </c>
      <c r="W221" s="167"/>
      <c r="AG221" t="s">
        <v>113</v>
      </c>
    </row>
    <row r="222" spans="1:60" outlineLevel="1">
      <c r="A222" s="182">
        <v>107</v>
      </c>
      <c r="B222" s="183" t="s">
        <v>430</v>
      </c>
      <c r="C222" s="194" t="s">
        <v>431</v>
      </c>
      <c r="D222" s="184" t="s">
        <v>172</v>
      </c>
      <c r="E222" s="185">
        <v>1</v>
      </c>
      <c r="F222" s="186"/>
      <c r="G222" s="187">
        <f>ROUND(E222*F222,2)</f>
        <v>0</v>
      </c>
      <c r="H222" s="186"/>
      <c r="I222" s="187">
        <f>ROUND(E222*H222,2)</f>
        <v>0</v>
      </c>
      <c r="J222" s="186"/>
      <c r="K222" s="187">
        <f>ROUND(E222*J222,2)</f>
        <v>0</v>
      </c>
      <c r="L222" s="187">
        <v>21</v>
      </c>
      <c r="M222" s="187">
        <f>G222*(1+L222/100)</f>
        <v>0</v>
      </c>
      <c r="N222" s="187">
        <v>0</v>
      </c>
      <c r="O222" s="187">
        <f>ROUND(E222*N222,2)</f>
        <v>0</v>
      </c>
      <c r="P222" s="187">
        <v>0</v>
      </c>
      <c r="Q222" s="187">
        <f>ROUND(E222*P222,2)</f>
        <v>0</v>
      </c>
      <c r="R222" s="187"/>
      <c r="S222" s="187" t="s">
        <v>167</v>
      </c>
      <c r="T222" s="188" t="s">
        <v>168</v>
      </c>
      <c r="U222" s="161">
        <v>0</v>
      </c>
      <c r="V222" s="161">
        <f>ROUND(E222*U222,2)</f>
        <v>0</v>
      </c>
      <c r="W222" s="161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119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>
      <c r="A223" s="182">
        <v>108</v>
      </c>
      <c r="B223" s="183" t="s">
        <v>432</v>
      </c>
      <c r="C223" s="194" t="s">
        <v>433</v>
      </c>
      <c r="D223" s="184" t="s">
        <v>172</v>
      </c>
      <c r="E223" s="185">
        <v>3</v>
      </c>
      <c r="F223" s="186"/>
      <c r="G223" s="187">
        <f>ROUND(E223*F223,2)</f>
        <v>0</v>
      </c>
      <c r="H223" s="186"/>
      <c r="I223" s="187">
        <f>ROUND(E223*H223,2)</f>
        <v>0</v>
      </c>
      <c r="J223" s="186"/>
      <c r="K223" s="187">
        <f>ROUND(E223*J223,2)</f>
        <v>0</v>
      </c>
      <c r="L223" s="187">
        <v>21</v>
      </c>
      <c r="M223" s="187">
        <f>G223*(1+L223/100)</f>
        <v>0</v>
      </c>
      <c r="N223" s="187">
        <v>0</v>
      </c>
      <c r="O223" s="187">
        <f>ROUND(E223*N223,2)</f>
        <v>0</v>
      </c>
      <c r="P223" s="187">
        <v>0</v>
      </c>
      <c r="Q223" s="187">
        <f>ROUND(E223*P223,2)</f>
        <v>0</v>
      </c>
      <c r="R223" s="187"/>
      <c r="S223" s="187" t="s">
        <v>167</v>
      </c>
      <c r="T223" s="188" t="s">
        <v>168</v>
      </c>
      <c r="U223" s="161">
        <v>0</v>
      </c>
      <c r="V223" s="161">
        <f>ROUND(E223*U223,2)</f>
        <v>0</v>
      </c>
      <c r="W223" s="161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119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>
      <c r="A224" s="168" t="s">
        <v>112</v>
      </c>
      <c r="B224" s="169" t="s">
        <v>81</v>
      </c>
      <c r="C224" s="191" t="s">
        <v>82</v>
      </c>
      <c r="D224" s="170"/>
      <c r="E224" s="171"/>
      <c r="F224" s="172"/>
      <c r="G224" s="172">
        <f>SUMIF(AG225:AG235,"&lt;&gt;NOR",G225:G235)</f>
        <v>0</v>
      </c>
      <c r="H224" s="172"/>
      <c r="I224" s="172">
        <f>SUM(I225:I235)</f>
        <v>0</v>
      </c>
      <c r="J224" s="172"/>
      <c r="K224" s="172">
        <f>SUM(K225:K235)</f>
        <v>0</v>
      </c>
      <c r="L224" s="172"/>
      <c r="M224" s="172">
        <f>SUM(M225:M235)</f>
        <v>0</v>
      </c>
      <c r="N224" s="172"/>
      <c r="O224" s="172">
        <f>SUM(O225:O235)</f>
        <v>0.05</v>
      </c>
      <c r="P224" s="172"/>
      <c r="Q224" s="172">
        <f>SUM(Q225:Q235)</f>
        <v>0</v>
      </c>
      <c r="R224" s="172"/>
      <c r="S224" s="172"/>
      <c r="T224" s="173"/>
      <c r="U224" s="167"/>
      <c r="V224" s="167">
        <f>SUM(V225:V235)</f>
        <v>36.17</v>
      </c>
      <c r="W224" s="167"/>
      <c r="AG224" t="s">
        <v>113</v>
      </c>
    </row>
    <row r="225" spans="1:60" outlineLevel="1">
      <c r="A225" s="174">
        <v>109</v>
      </c>
      <c r="B225" s="175" t="s">
        <v>434</v>
      </c>
      <c r="C225" s="192" t="s">
        <v>435</v>
      </c>
      <c r="D225" s="176" t="s">
        <v>116</v>
      </c>
      <c r="E225" s="177">
        <v>171.29499999999999</v>
      </c>
      <c r="F225" s="178"/>
      <c r="G225" s="179">
        <f>ROUND(E225*F225,2)</f>
        <v>0</v>
      </c>
      <c r="H225" s="178"/>
      <c r="I225" s="179">
        <f>ROUND(E225*H225,2)</f>
        <v>0</v>
      </c>
      <c r="J225" s="178"/>
      <c r="K225" s="179">
        <f>ROUND(E225*J225,2)</f>
        <v>0</v>
      </c>
      <c r="L225" s="179">
        <v>21</v>
      </c>
      <c r="M225" s="179">
        <f>G225*(1+L225/100)</f>
        <v>0</v>
      </c>
      <c r="N225" s="179">
        <v>0</v>
      </c>
      <c r="O225" s="179">
        <f>ROUND(E225*N225,2)</f>
        <v>0</v>
      </c>
      <c r="P225" s="179">
        <v>0</v>
      </c>
      <c r="Q225" s="179">
        <f>ROUND(E225*P225,2)</f>
        <v>0</v>
      </c>
      <c r="R225" s="179" t="s">
        <v>436</v>
      </c>
      <c r="S225" s="179" t="s">
        <v>118</v>
      </c>
      <c r="T225" s="180" t="s">
        <v>118</v>
      </c>
      <c r="U225" s="161">
        <v>6.9709999999999994E-2</v>
      </c>
      <c r="V225" s="161">
        <f>ROUND(E225*U225,2)</f>
        <v>11.94</v>
      </c>
      <c r="W225" s="161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119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>
      <c r="A226" s="158"/>
      <c r="B226" s="159"/>
      <c r="C226" s="193" t="s">
        <v>129</v>
      </c>
      <c r="D226" s="163"/>
      <c r="E226" s="164">
        <v>44.17</v>
      </c>
      <c r="F226" s="161"/>
      <c r="G226" s="161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61"/>
      <c r="X226" s="15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123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>
      <c r="A227" s="158"/>
      <c r="B227" s="159"/>
      <c r="C227" s="193" t="s">
        <v>135</v>
      </c>
      <c r="D227" s="163"/>
      <c r="E227" s="164">
        <v>40.049999999999997</v>
      </c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5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123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>
      <c r="A228" s="158"/>
      <c r="B228" s="159"/>
      <c r="C228" s="193" t="s">
        <v>136</v>
      </c>
      <c r="D228" s="163"/>
      <c r="E228" s="164">
        <v>82.025000000000006</v>
      </c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5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123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>
      <c r="A229" s="158"/>
      <c r="B229" s="159"/>
      <c r="C229" s="193" t="s">
        <v>137</v>
      </c>
      <c r="D229" s="163"/>
      <c r="E229" s="164">
        <v>5.05</v>
      </c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5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123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>
      <c r="A230" s="174">
        <v>110</v>
      </c>
      <c r="B230" s="175" t="s">
        <v>437</v>
      </c>
      <c r="C230" s="192" t="s">
        <v>438</v>
      </c>
      <c r="D230" s="176" t="s">
        <v>116</v>
      </c>
      <c r="E230" s="177">
        <v>171.29499999999999</v>
      </c>
      <c r="F230" s="178"/>
      <c r="G230" s="179">
        <f>ROUND(E230*F230,2)</f>
        <v>0</v>
      </c>
      <c r="H230" s="178"/>
      <c r="I230" s="179">
        <f>ROUND(E230*H230,2)</f>
        <v>0</v>
      </c>
      <c r="J230" s="178"/>
      <c r="K230" s="179">
        <f>ROUND(E230*J230,2)</f>
        <v>0</v>
      </c>
      <c r="L230" s="179">
        <v>21</v>
      </c>
      <c r="M230" s="179">
        <f>G230*(1+L230/100)</f>
        <v>0</v>
      </c>
      <c r="N230" s="179">
        <v>6.9999999999999994E-5</v>
      </c>
      <c r="O230" s="179">
        <f>ROUND(E230*N230,2)</f>
        <v>0.01</v>
      </c>
      <c r="P230" s="179">
        <v>0</v>
      </c>
      <c r="Q230" s="179">
        <f>ROUND(E230*P230,2)</f>
        <v>0</v>
      </c>
      <c r="R230" s="179" t="s">
        <v>436</v>
      </c>
      <c r="S230" s="179" t="s">
        <v>118</v>
      </c>
      <c r="T230" s="180" t="s">
        <v>118</v>
      </c>
      <c r="U230" s="161">
        <v>3.2480000000000002E-2</v>
      </c>
      <c r="V230" s="161">
        <f>ROUND(E230*U230,2)</f>
        <v>5.56</v>
      </c>
      <c r="W230" s="161"/>
      <c r="X230" s="15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119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>
      <c r="A231" s="158"/>
      <c r="B231" s="159"/>
      <c r="C231" s="193" t="s">
        <v>439</v>
      </c>
      <c r="D231" s="163"/>
      <c r="E231" s="164">
        <v>171.29499999999999</v>
      </c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5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123</v>
      </c>
      <c r="AH231" s="151">
        <v>5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>
      <c r="A232" s="174">
        <v>111</v>
      </c>
      <c r="B232" s="175" t="s">
        <v>440</v>
      </c>
      <c r="C232" s="192" t="s">
        <v>441</v>
      </c>
      <c r="D232" s="176" t="s">
        <v>116</v>
      </c>
      <c r="E232" s="177">
        <v>171.29499999999999</v>
      </c>
      <c r="F232" s="178"/>
      <c r="G232" s="179">
        <f>ROUND(E232*F232,2)</f>
        <v>0</v>
      </c>
      <c r="H232" s="178"/>
      <c r="I232" s="179">
        <f>ROUND(E232*H232,2)</f>
        <v>0</v>
      </c>
      <c r="J232" s="178"/>
      <c r="K232" s="179">
        <f>ROUND(E232*J232,2)</f>
        <v>0</v>
      </c>
      <c r="L232" s="179">
        <v>21</v>
      </c>
      <c r="M232" s="179">
        <f>G232*(1+L232/100)</f>
        <v>0</v>
      </c>
      <c r="N232" s="179">
        <v>2.4000000000000001E-4</v>
      </c>
      <c r="O232" s="179">
        <f>ROUND(E232*N232,2)</f>
        <v>0.04</v>
      </c>
      <c r="P232" s="179">
        <v>0</v>
      </c>
      <c r="Q232" s="179">
        <f>ROUND(E232*P232,2)</f>
        <v>0</v>
      </c>
      <c r="R232" s="179" t="s">
        <v>436</v>
      </c>
      <c r="S232" s="179" t="s">
        <v>118</v>
      </c>
      <c r="T232" s="180" t="s">
        <v>118</v>
      </c>
      <c r="U232" s="161">
        <v>0.10902000000000001</v>
      </c>
      <c r="V232" s="161">
        <f>ROUND(E232*U232,2)</f>
        <v>18.670000000000002</v>
      </c>
      <c r="W232" s="161"/>
      <c r="X232" s="15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119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>
      <c r="A233" s="158"/>
      <c r="B233" s="159"/>
      <c r="C233" s="193" t="s">
        <v>442</v>
      </c>
      <c r="D233" s="163"/>
      <c r="E233" s="164">
        <v>171.29499999999999</v>
      </c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5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123</v>
      </c>
      <c r="AH233" s="151">
        <v>5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>
      <c r="A234" s="174">
        <v>112</v>
      </c>
      <c r="B234" s="175" t="s">
        <v>443</v>
      </c>
      <c r="C234" s="192" t="s">
        <v>444</v>
      </c>
      <c r="D234" s="176" t="s">
        <v>116</v>
      </c>
      <c r="E234" s="177">
        <v>9.18</v>
      </c>
      <c r="F234" s="178"/>
      <c r="G234" s="179">
        <f>ROUND(E234*F234,2)</f>
        <v>0</v>
      </c>
      <c r="H234" s="178"/>
      <c r="I234" s="179">
        <f>ROUND(E234*H234,2)</f>
        <v>0</v>
      </c>
      <c r="J234" s="178"/>
      <c r="K234" s="179">
        <f>ROUND(E234*J234,2)</f>
        <v>0</v>
      </c>
      <c r="L234" s="179">
        <v>21</v>
      </c>
      <c r="M234" s="179">
        <f>G234*(1+L234/100)</f>
        <v>0</v>
      </c>
      <c r="N234" s="179">
        <v>0</v>
      </c>
      <c r="O234" s="179">
        <f>ROUND(E234*N234,2)</f>
        <v>0</v>
      </c>
      <c r="P234" s="179">
        <v>0</v>
      </c>
      <c r="Q234" s="179">
        <f>ROUND(E234*P234,2)</f>
        <v>0</v>
      </c>
      <c r="R234" s="179"/>
      <c r="S234" s="179" t="s">
        <v>167</v>
      </c>
      <c r="T234" s="180" t="s">
        <v>168</v>
      </c>
      <c r="U234" s="161">
        <v>0</v>
      </c>
      <c r="V234" s="161">
        <f>ROUND(E234*U234,2)</f>
        <v>0</v>
      </c>
      <c r="W234" s="161"/>
      <c r="X234" s="15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119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>
      <c r="A235" s="158"/>
      <c r="B235" s="159"/>
      <c r="C235" s="193" t="s">
        <v>122</v>
      </c>
      <c r="D235" s="163"/>
      <c r="E235" s="164">
        <v>9.18</v>
      </c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5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123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>
      <c r="A236" s="168" t="s">
        <v>112</v>
      </c>
      <c r="B236" s="169" t="s">
        <v>83</v>
      </c>
      <c r="C236" s="191" t="s">
        <v>84</v>
      </c>
      <c r="D236" s="170"/>
      <c r="E236" s="171"/>
      <c r="F236" s="172"/>
      <c r="G236" s="172">
        <f>SUMIF(AG237:AG239,"&lt;&gt;NOR",G237:G239)</f>
        <v>0</v>
      </c>
      <c r="H236" s="172"/>
      <c r="I236" s="172">
        <f>SUM(I237:I239)</f>
        <v>0</v>
      </c>
      <c r="J236" s="172"/>
      <c r="K236" s="172">
        <f>SUM(K237:K239)</f>
        <v>0</v>
      </c>
      <c r="L236" s="172"/>
      <c r="M236" s="172">
        <f>SUM(M237:M239)</f>
        <v>0</v>
      </c>
      <c r="N236" s="172"/>
      <c r="O236" s="172">
        <f>SUM(O237:O239)</f>
        <v>0</v>
      </c>
      <c r="P236" s="172"/>
      <c r="Q236" s="172">
        <f>SUM(Q237:Q239)</f>
        <v>0</v>
      </c>
      <c r="R236" s="172"/>
      <c r="S236" s="172"/>
      <c r="T236" s="173"/>
      <c r="U236" s="167"/>
      <c r="V236" s="167">
        <f>SUM(V237:V239)</f>
        <v>0</v>
      </c>
      <c r="W236" s="167"/>
      <c r="AG236" t="s">
        <v>113</v>
      </c>
    </row>
    <row r="237" spans="1:60" outlineLevel="1">
      <c r="A237" s="182">
        <v>113</v>
      </c>
      <c r="B237" s="183" t="s">
        <v>445</v>
      </c>
      <c r="C237" s="194" t="s">
        <v>446</v>
      </c>
      <c r="D237" s="184" t="s">
        <v>172</v>
      </c>
      <c r="E237" s="185">
        <v>1</v>
      </c>
      <c r="F237" s="186"/>
      <c r="G237" s="187">
        <f>ROUND(E237*F237,2)</f>
        <v>0</v>
      </c>
      <c r="H237" s="186"/>
      <c r="I237" s="187">
        <f>ROUND(E237*H237,2)</f>
        <v>0</v>
      </c>
      <c r="J237" s="186"/>
      <c r="K237" s="187">
        <f>ROUND(E237*J237,2)</f>
        <v>0</v>
      </c>
      <c r="L237" s="187">
        <v>21</v>
      </c>
      <c r="M237" s="187">
        <f>G237*(1+L237/100)</f>
        <v>0</v>
      </c>
      <c r="N237" s="187">
        <v>0</v>
      </c>
      <c r="O237" s="187">
        <f>ROUND(E237*N237,2)</f>
        <v>0</v>
      </c>
      <c r="P237" s="187">
        <v>0</v>
      </c>
      <c r="Q237" s="187">
        <f>ROUND(E237*P237,2)</f>
        <v>0</v>
      </c>
      <c r="R237" s="187"/>
      <c r="S237" s="187" t="s">
        <v>167</v>
      </c>
      <c r="T237" s="188" t="s">
        <v>168</v>
      </c>
      <c r="U237" s="161">
        <v>0</v>
      </c>
      <c r="V237" s="161">
        <f>ROUND(E237*U237,2)</f>
        <v>0</v>
      </c>
      <c r="W237" s="161"/>
      <c r="X237" s="15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119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ht="22.5" outlineLevel="1">
      <c r="A238" s="182">
        <v>114</v>
      </c>
      <c r="B238" s="183" t="s">
        <v>447</v>
      </c>
      <c r="C238" s="194" t="s">
        <v>448</v>
      </c>
      <c r="D238" s="184" t="s">
        <v>172</v>
      </c>
      <c r="E238" s="185">
        <v>2</v>
      </c>
      <c r="F238" s="186"/>
      <c r="G238" s="187">
        <f>ROUND(E238*F238,2)</f>
        <v>0</v>
      </c>
      <c r="H238" s="186"/>
      <c r="I238" s="187">
        <f>ROUND(E238*H238,2)</f>
        <v>0</v>
      </c>
      <c r="J238" s="186"/>
      <c r="K238" s="187">
        <f>ROUND(E238*J238,2)</f>
        <v>0</v>
      </c>
      <c r="L238" s="187">
        <v>21</v>
      </c>
      <c r="M238" s="187">
        <f>G238*(1+L238/100)</f>
        <v>0</v>
      </c>
      <c r="N238" s="187">
        <v>0</v>
      </c>
      <c r="O238" s="187">
        <f>ROUND(E238*N238,2)</f>
        <v>0</v>
      </c>
      <c r="P238" s="187">
        <v>0</v>
      </c>
      <c r="Q238" s="187">
        <f>ROUND(E238*P238,2)</f>
        <v>0</v>
      </c>
      <c r="R238" s="187"/>
      <c r="S238" s="187" t="s">
        <v>167</v>
      </c>
      <c r="T238" s="188" t="s">
        <v>168</v>
      </c>
      <c r="U238" s="161">
        <v>0</v>
      </c>
      <c r="V238" s="161">
        <f>ROUND(E238*U238,2)</f>
        <v>0</v>
      </c>
      <c r="W238" s="161"/>
      <c r="X238" s="15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119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>
      <c r="A239" s="182">
        <v>115</v>
      </c>
      <c r="B239" s="183" t="s">
        <v>449</v>
      </c>
      <c r="C239" s="194" t="s">
        <v>450</v>
      </c>
      <c r="D239" s="184" t="s">
        <v>172</v>
      </c>
      <c r="E239" s="185">
        <v>1</v>
      </c>
      <c r="F239" s="186"/>
      <c r="G239" s="187">
        <f>ROUND(E239*F239,2)</f>
        <v>0</v>
      </c>
      <c r="H239" s="186"/>
      <c r="I239" s="187">
        <f>ROUND(E239*H239,2)</f>
        <v>0</v>
      </c>
      <c r="J239" s="186"/>
      <c r="K239" s="187">
        <f>ROUND(E239*J239,2)</f>
        <v>0</v>
      </c>
      <c r="L239" s="187">
        <v>21</v>
      </c>
      <c r="M239" s="187">
        <f>G239*(1+L239/100)</f>
        <v>0</v>
      </c>
      <c r="N239" s="187">
        <v>0</v>
      </c>
      <c r="O239" s="187">
        <f>ROUND(E239*N239,2)</f>
        <v>0</v>
      </c>
      <c r="P239" s="187">
        <v>0</v>
      </c>
      <c r="Q239" s="187">
        <f>ROUND(E239*P239,2)</f>
        <v>0</v>
      </c>
      <c r="R239" s="187"/>
      <c r="S239" s="187" t="s">
        <v>167</v>
      </c>
      <c r="T239" s="188" t="s">
        <v>168</v>
      </c>
      <c r="U239" s="161">
        <v>0</v>
      </c>
      <c r="V239" s="161">
        <f>ROUND(E239*U239,2)</f>
        <v>0</v>
      </c>
      <c r="W239" s="161"/>
      <c r="X239" s="15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119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>
      <c r="A240" s="168" t="s">
        <v>112</v>
      </c>
      <c r="B240" s="169" t="s">
        <v>85</v>
      </c>
      <c r="C240" s="191" t="s">
        <v>27</v>
      </c>
      <c r="D240" s="170"/>
      <c r="E240" s="171"/>
      <c r="F240" s="172"/>
      <c r="G240" s="172">
        <f>SUMIF(AG241:AG252,"&lt;&gt;NOR",G241:G252)</f>
        <v>0</v>
      </c>
      <c r="H240" s="172"/>
      <c r="I240" s="172">
        <f>SUM(I241:I252)</f>
        <v>0</v>
      </c>
      <c r="J240" s="172"/>
      <c r="K240" s="172">
        <f>SUM(K241:K252)</f>
        <v>0</v>
      </c>
      <c r="L240" s="172"/>
      <c r="M240" s="172">
        <f>SUM(M241:M252)</f>
        <v>0</v>
      </c>
      <c r="N240" s="172"/>
      <c r="O240" s="172">
        <f>SUM(O241:O252)</f>
        <v>0</v>
      </c>
      <c r="P240" s="172"/>
      <c r="Q240" s="172">
        <f>SUM(Q241:Q252)</f>
        <v>0</v>
      </c>
      <c r="R240" s="172"/>
      <c r="S240" s="172"/>
      <c r="T240" s="173"/>
      <c r="U240" s="167"/>
      <c r="V240" s="167">
        <f>SUM(V241:V252)</f>
        <v>0</v>
      </c>
      <c r="W240" s="167"/>
      <c r="AG240" t="s">
        <v>113</v>
      </c>
    </row>
    <row r="241" spans="1:60" outlineLevel="1">
      <c r="A241" s="174">
        <v>116</v>
      </c>
      <c r="B241" s="175" t="s">
        <v>451</v>
      </c>
      <c r="C241" s="192" t="s">
        <v>452</v>
      </c>
      <c r="D241" s="176" t="s">
        <v>453</v>
      </c>
      <c r="E241" s="177">
        <v>1</v>
      </c>
      <c r="F241" s="178"/>
      <c r="G241" s="179">
        <f>ROUND(E241*F241,2)</f>
        <v>0</v>
      </c>
      <c r="H241" s="178"/>
      <c r="I241" s="179">
        <f>ROUND(E241*H241,2)</f>
        <v>0</v>
      </c>
      <c r="J241" s="178"/>
      <c r="K241" s="179">
        <f>ROUND(E241*J241,2)</f>
        <v>0</v>
      </c>
      <c r="L241" s="179">
        <v>21</v>
      </c>
      <c r="M241" s="179">
        <f>G241*(1+L241/100)</f>
        <v>0</v>
      </c>
      <c r="N241" s="179">
        <v>0</v>
      </c>
      <c r="O241" s="179">
        <f>ROUND(E241*N241,2)</f>
        <v>0</v>
      </c>
      <c r="P241" s="179">
        <v>0</v>
      </c>
      <c r="Q241" s="179">
        <f>ROUND(E241*P241,2)</f>
        <v>0</v>
      </c>
      <c r="R241" s="179"/>
      <c r="S241" s="179" t="s">
        <v>118</v>
      </c>
      <c r="T241" s="180" t="s">
        <v>168</v>
      </c>
      <c r="U241" s="161">
        <v>0</v>
      </c>
      <c r="V241" s="161">
        <f>ROUND(E241*U241,2)</f>
        <v>0</v>
      </c>
      <c r="W241" s="161"/>
      <c r="X241" s="15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454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ht="22.5" outlineLevel="1">
      <c r="A242" s="158"/>
      <c r="B242" s="159"/>
      <c r="C242" s="247" t="s">
        <v>455</v>
      </c>
      <c r="D242" s="248"/>
      <c r="E242" s="248"/>
      <c r="F242" s="248"/>
      <c r="G242" s="248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5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201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81" t="str">
        <f>C242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42" s="151"/>
      <c r="BC242" s="151"/>
      <c r="BD242" s="151"/>
      <c r="BE242" s="151"/>
      <c r="BF242" s="151"/>
      <c r="BG242" s="151"/>
      <c r="BH242" s="151"/>
    </row>
    <row r="243" spans="1:60" outlineLevel="1">
      <c r="A243" s="174">
        <v>117</v>
      </c>
      <c r="B243" s="175" t="s">
        <v>456</v>
      </c>
      <c r="C243" s="192" t="s">
        <v>457</v>
      </c>
      <c r="D243" s="176" t="s">
        <v>453</v>
      </c>
      <c r="E243" s="177">
        <v>1</v>
      </c>
      <c r="F243" s="178"/>
      <c r="G243" s="179">
        <f>ROUND(E243*F243,2)</f>
        <v>0</v>
      </c>
      <c r="H243" s="178"/>
      <c r="I243" s="179">
        <f>ROUND(E243*H243,2)</f>
        <v>0</v>
      </c>
      <c r="J243" s="178"/>
      <c r="K243" s="179">
        <f>ROUND(E243*J243,2)</f>
        <v>0</v>
      </c>
      <c r="L243" s="179">
        <v>21</v>
      </c>
      <c r="M243" s="179">
        <f>G243*(1+L243/100)</f>
        <v>0</v>
      </c>
      <c r="N243" s="179">
        <v>0</v>
      </c>
      <c r="O243" s="179">
        <f>ROUND(E243*N243,2)</f>
        <v>0</v>
      </c>
      <c r="P243" s="179">
        <v>0</v>
      </c>
      <c r="Q243" s="179">
        <f>ROUND(E243*P243,2)</f>
        <v>0</v>
      </c>
      <c r="R243" s="179"/>
      <c r="S243" s="179" t="s">
        <v>118</v>
      </c>
      <c r="T243" s="180" t="s">
        <v>168</v>
      </c>
      <c r="U243" s="161">
        <v>0</v>
      </c>
      <c r="V243" s="161">
        <f>ROUND(E243*U243,2)</f>
        <v>0</v>
      </c>
      <c r="W243" s="161"/>
      <c r="X243" s="15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454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33.75" outlineLevel="1">
      <c r="A244" s="158"/>
      <c r="B244" s="159"/>
      <c r="C244" s="247" t="s">
        <v>458</v>
      </c>
      <c r="D244" s="248"/>
      <c r="E244" s="248"/>
      <c r="F244" s="248"/>
      <c r="G244" s="248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5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201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81" t="str">
        <f>C244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44" s="151"/>
      <c r="BC244" s="151"/>
      <c r="BD244" s="151"/>
      <c r="BE244" s="151"/>
      <c r="BF244" s="151"/>
      <c r="BG244" s="151"/>
      <c r="BH244" s="151"/>
    </row>
    <row r="245" spans="1:60" outlineLevel="1">
      <c r="A245" s="174">
        <v>118</v>
      </c>
      <c r="B245" s="175" t="s">
        <v>459</v>
      </c>
      <c r="C245" s="192" t="s">
        <v>460</v>
      </c>
      <c r="D245" s="176" t="s">
        <v>453</v>
      </c>
      <c r="E245" s="177">
        <v>1</v>
      </c>
      <c r="F245" s="178"/>
      <c r="G245" s="179">
        <f>ROUND(E245*F245,2)</f>
        <v>0</v>
      </c>
      <c r="H245" s="178"/>
      <c r="I245" s="179">
        <f>ROUND(E245*H245,2)</f>
        <v>0</v>
      </c>
      <c r="J245" s="178"/>
      <c r="K245" s="179">
        <f>ROUND(E245*J245,2)</f>
        <v>0</v>
      </c>
      <c r="L245" s="179">
        <v>21</v>
      </c>
      <c r="M245" s="179">
        <f>G245*(1+L245/100)</f>
        <v>0</v>
      </c>
      <c r="N245" s="179">
        <v>0</v>
      </c>
      <c r="O245" s="179">
        <f>ROUND(E245*N245,2)</f>
        <v>0</v>
      </c>
      <c r="P245" s="179">
        <v>0</v>
      </c>
      <c r="Q245" s="179">
        <f>ROUND(E245*P245,2)</f>
        <v>0</v>
      </c>
      <c r="R245" s="179"/>
      <c r="S245" s="179" t="s">
        <v>118</v>
      </c>
      <c r="T245" s="180" t="s">
        <v>168</v>
      </c>
      <c r="U245" s="161">
        <v>0</v>
      </c>
      <c r="V245" s="161">
        <f>ROUND(E245*U245,2)</f>
        <v>0</v>
      </c>
      <c r="W245" s="161"/>
      <c r="X245" s="15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454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ht="22.5" outlineLevel="1">
      <c r="A246" s="158"/>
      <c r="B246" s="159"/>
      <c r="C246" s="247" t="s">
        <v>461</v>
      </c>
      <c r="D246" s="248"/>
      <c r="E246" s="248"/>
      <c r="F246" s="248"/>
      <c r="G246" s="248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61"/>
      <c r="X246" s="15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201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81" t="str">
        <f>C246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46" s="151"/>
      <c r="BC246" s="151"/>
      <c r="BD246" s="151"/>
      <c r="BE246" s="151"/>
      <c r="BF246" s="151"/>
      <c r="BG246" s="151"/>
      <c r="BH246" s="151"/>
    </row>
    <row r="247" spans="1:60" outlineLevel="1">
      <c r="A247" s="174">
        <v>119</v>
      </c>
      <c r="B247" s="175" t="s">
        <v>462</v>
      </c>
      <c r="C247" s="192" t="s">
        <v>463</v>
      </c>
      <c r="D247" s="176" t="s">
        <v>453</v>
      </c>
      <c r="E247" s="177">
        <v>1</v>
      </c>
      <c r="F247" s="178"/>
      <c r="G247" s="179">
        <f>ROUND(E247*F247,2)</f>
        <v>0</v>
      </c>
      <c r="H247" s="178"/>
      <c r="I247" s="179">
        <f>ROUND(E247*H247,2)</f>
        <v>0</v>
      </c>
      <c r="J247" s="178"/>
      <c r="K247" s="179">
        <f>ROUND(E247*J247,2)</f>
        <v>0</v>
      </c>
      <c r="L247" s="179">
        <v>21</v>
      </c>
      <c r="M247" s="179">
        <f>G247*(1+L247/100)</f>
        <v>0</v>
      </c>
      <c r="N247" s="179">
        <v>0</v>
      </c>
      <c r="O247" s="179">
        <f>ROUND(E247*N247,2)</f>
        <v>0</v>
      </c>
      <c r="P247" s="179">
        <v>0</v>
      </c>
      <c r="Q247" s="179">
        <f>ROUND(E247*P247,2)</f>
        <v>0</v>
      </c>
      <c r="R247" s="179"/>
      <c r="S247" s="179" t="s">
        <v>118</v>
      </c>
      <c r="T247" s="180" t="s">
        <v>168</v>
      </c>
      <c r="U247" s="161">
        <v>0</v>
      </c>
      <c r="V247" s="161">
        <f>ROUND(E247*U247,2)</f>
        <v>0</v>
      </c>
      <c r="W247" s="161"/>
      <c r="X247" s="15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454</v>
      </c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ht="22.5" outlineLevel="1">
      <c r="A248" s="158"/>
      <c r="B248" s="159"/>
      <c r="C248" s="247" t="s">
        <v>464</v>
      </c>
      <c r="D248" s="248"/>
      <c r="E248" s="248"/>
      <c r="F248" s="248"/>
      <c r="G248" s="248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5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201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81" t="str">
        <f>C248</f>
        <v>Náklady na ztížené provádění stavebních prací v důsledku nepřerušeného provozu na staveništi nebo v případech nepřerušeného provozu v objektech v nichž se stavební práce provádí.</v>
      </c>
      <c r="BB248" s="151"/>
      <c r="BC248" s="151"/>
      <c r="BD248" s="151"/>
      <c r="BE248" s="151"/>
      <c r="BF248" s="151"/>
      <c r="BG248" s="151"/>
      <c r="BH248" s="151"/>
    </row>
    <row r="249" spans="1:60" outlineLevel="1">
      <c r="A249" s="174">
        <v>120</v>
      </c>
      <c r="B249" s="175" t="s">
        <v>465</v>
      </c>
      <c r="C249" s="192" t="s">
        <v>466</v>
      </c>
      <c r="D249" s="176" t="s">
        <v>453</v>
      </c>
      <c r="E249" s="177">
        <v>1</v>
      </c>
      <c r="F249" s="178"/>
      <c r="G249" s="179">
        <f>ROUND(E249*F249,2)</f>
        <v>0</v>
      </c>
      <c r="H249" s="178"/>
      <c r="I249" s="179">
        <f>ROUND(E249*H249,2)</f>
        <v>0</v>
      </c>
      <c r="J249" s="178"/>
      <c r="K249" s="179">
        <f>ROUND(E249*J249,2)</f>
        <v>0</v>
      </c>
      <c r="L249" s="179">
        <v>21</v>
      </c>
      <c r="M249" s="179">
        <f>G249*(1+L249/100)</f>
        <v>0</v>
      </c>
      <c r="N249" s="179">
        <v>0</v>
      </c>
      <c r="O249" s="179">
        <f>ROUND(E249*N249,2)</f>
        <v>0</v>
      </c>
      <c r="P249" s="179">
        <v>0</v>
      </c>
      <c r="Q249" s="179">
        <f>ROUND(E249*P249,2)</f>
        <v>0</v>
      </c>
      <c r="R249" s="179"/>
      <c r="S249" s="179" t="s">
        <v>118</v>
      </c>
      <c r="T249" s="180" t="s">
        <v>168</v>
      </c>
      <c r="U249" s="161">
        <v>0</v>
      </c>
      <c r="V249" s="161">
        <f>ROUND(E249*U249,2)</f>
        <v>0</v>
      </c>
      <c r="W249" s="161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467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ht="33.75" outlineLevel="1">
      <c r="A250" s="158"/>
      <c r="B250" s="159"/>
      <c r="C250" s="247" t="s">
        <v>468</v>
      </c>
      <c r="D250" s="248"/>
      <c r="E250" s="248"/>
      <c r="F250" s="248"/>
      <c r="G250" s="248"/>
      <c r="H250" s="161"/>
      <c r="I250" s="161"/>
      <c r="J250" s="161"/>
      <c r="K250" s="161"/>
      <c r="L250" s="161"/>
      <c r="M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5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201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81" t="str">
        <f>C250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50" s="151"/>
      <c r="BC250" s="151"/>
      <c r="BD250" s="151"/>
      <c r="BE250" s="151"/>
      <c r="BF250" s="151"/>
      <c r="BG250" s="151"/>
      <c r="BH250" s="151"/>
    </row>
    <row r="251" spans="1:60" outlineLevel="1">
      <c r="A251" s="174">
        <v>121</v>
      </c>
      <c r="B251" s="175" t="s">
        <v>469</v>
      </c>
      <c r="C251" s="192" t="s">
        <v>470</v>
      </c>
      <c r="D251" s="176" t="s">
        <v>453</v>
      </c>
      <c r="E251" s="177">
        <v>1</v>
      </c>
      <c r="F251" s="178"/>
      <c r="G251" s="179">
        <f>ROUND(E251*F251,2)</f>
        <v>0</v>
      </c>
      <c r="H251" s="178"/>
      <c r="I251" s="179">
        <f>ROUND(E251*H251,2)</f>
        <v>0</v>
      </c>
      <c r="J251" s="178"/>
      <c r="K251" s="179">
        <f>ROUND(E251*J251,2)</f>
        <v>0</v>
      </c>
      <c r="L251" s="179">
        <v>21</v>
      </c>
      <c r="M251" s="179">
        <f>G251*(1+L251/100)</f>
        <v>0</v>
      </c>
      <c r="N251" s="179">
        <v>0</v>
      </c>
      <c r="O251" s="179">
        <f>ROUND(E251*N251,2)</f>
        <v>0</v>
      </c>
      <c r="P251" s="179">
        <v>0</v>
      </c>
      <c r="Q251" s="179">
        <f>ROUND(E251*P251,2)</f>
        <v>0</v>
      </c>
      <c r="R251" s="179"/>
      <c r="S251" s="179" t="s">
        <v>118</v>
      </c>
      <c r="T251" s="180" t="s">
        <v>168</v>
      </c>
      <c r="U251" s="161">
        <v>0</v>
      </c>
      <c r="V251" s="161">
        <f>ROUND(E251*U251,2)</f>
        <v>0</v>
      </c>
      <c r="W251" s="161"/>
      <c r="X251" s="15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467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>
      <c r="A252" s="158"/>
      <c r="B252" s="159"/>
      <c r="C252" s="247" t="s">
        <v>471</v>
      </c>
      <c r="D252" s="248"/>
      <c r="E252" s="248"/>
      <c r="F252" s="248"/>
      <c r="G252" s="248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5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201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>
      <c r="A253" s="5"/>
      <c r="B253" s="6"/>
      <c r="C253" s="197"/>
      <c r="D253" s="8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AE253">
        <v>15</v>
      </c>
      <c r="AF253">
        <v>21</v>
      </c>
    </row>
    <row r="254" spans="1:60">
      <c r="A254" s="154"/>
      <c r="B254" s="155" t="s">
        <v>29</v>
      </c>
      <c r="C254" s="198"/>
      <c r="D254" s="156"/>
      <c r="E254" s="157"/>
      <c r="F254" s="157"/>
      <c r="G254" s="190">
        <f>G8+G48+G62+G118+G121+G134+G136+G141+G153+G162+G183+G193+G201+G221+G224+G236+G240</f>
        <v>0</v>
      </c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AE254">
        <f>SUMIF(L7:L252,AE253,G7:G252)</f>
        <v>0</v>
      </c>
      <c r="AF254">
        <f>SUMIF(L7:L252,AF253,G7:G252)</f>
        <v>0</v>
      </c>
      <c r="AG254" t="s">
        <v>472</v>
      </c>
    </row>
    <row r="255" spans="1:60">
      <c r="C255" s="199"/>
      <c r="D255" s="142"/>
      <c r="AG255" t="s">
        <v>473</v>
      </c>
    </row>
    <row r="256" spans="1:60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39">
    <mergeCell ref="C14:G14"/>
    <mergeCell ref="A1:G1"/>
    <mergeCell ref="C2:G2"/>
    <mergeCell ref="C3:G3"/>
    <mergeCell ref="C4:G4"/>
    <mergeCell ref="C10:G10"/>
    <mergeCell ref="C73:G73"/>
    <mergeCell ref="C17:G17"/>
    <mergeCell ref="C20:G20"/>
    <mergeCell ref="C25:G25"/>
    <mergeCell ref="C28:G28"/>
    <mergeCell ref="C31:G31"/>
    <mergeCell ref="C33:G33"/>
    <mergeCell ref="C40:G40"/>
    <mergeCell ref="C43:G43"/>
    <mergeCell ref="C60:G60"/>
    <mergeCell ref="C64:G64"/>
    <mergeCell ref="C70:G70"/>
    <mergeCell ref="C161:G161"/>
    <mergeCell ref="C77:G77"/>
    <mergeCell ref="C79:G79"/>
    <mergeCell ref="C90:G90"/>
    <mergeCell ref="C120:G120"/>
    <mergeCell ref="C125:G125"/>
    <mergeCell ref="C126:G126"/>
    <mergeCell ref="C130:G130"/>
    <mergeCell ref="C131:G131"/>
    <mergeCell ref="C133:G133"/>
    <mergeCell ref="C140:G140"/>
    <mergeCell ref="C152:G152"/>
    <mergeCell ref="C248:G248"/>
    <mergeCell ref="C250:G250"/>
    <mergeCell ref="C252:G252"/>
    <mergeCell ref="C182:G182"/>
    <mergeCell ref="C192:G192"/>
    <mergeCell ref="C200:G200"/>
    <mergeCell ref="C242:G242"/>
    <mergeCell ref="C244:G244"/>
    <mergeCell ref="C246:G24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w0321sto</cp:lastModifiedBy>
  <cp:lastPrinted>2014-02-28T09:52:57Z</cp:lastPrinted>
  <dcterms:created xsi:type="dcterms:W3CDTF">2009-04-08T07:15:50Z</dcterms:created>
  <dcterms:modified xsi:type="dcterms:W3CDTF">2017-06-21T08:04:50Z</dcterms:modified>
</cp:coreProperties>
</file>